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S:\Klienti\S\SSSSMP8\01_Zadávací dokumentace\10. verze - k vyhlaseni\SSSSMP8_Snizeni energeticke narocnosti_ZD_priloha 3_VV\"/>
    </mc:Choice>
  </mc:AlternateContent>
  <xr:revisionPtr revIDLastSave="0" documentId="8_{44B5B2CF-22D6-4A0D-BBD0-D5D0AFA699A3}" xr6:coauthVersionLast="32" xr6:coauthVersionMax="32" xr10:uidLastSave="{00000000-0000-0000-0000-000000000000}"/>
  <bookViews>
    <workbookView xWindow="0" yWindow="0" windowWidth="19200" windowHeight="5800" xr2:uid="{00000000-000D-0000-FFFF-FFFF00000000}"/>
  </bookViews>
  <sheets>
    <sheet name="Rekapitulace stavby" sheetId="1" r:id="rId1"/>
    <sheet name="01 - Architektonicko - st..." sheetId="2" r:id="rId2"/>
    <sheet name="VON - VRN+ON" sheetId="3" r:id="rId3"/>
    <sheet name="Pokyny pro vyplnění" sheetId="4" r:id="rId4"/>
  </sheets>
  <definedNames>
    <definedName name="_xlnm._FilterDatabase" localSheetId="1" hidden="1">'01 - Architektonicko - st...'!$C$84:$K$325</definedName>
    <definedName name="_xlnm._FilterDatabase" localSheetId="2" hidden="1">'VON - VRN+ON'!$C$80:$K$98</definedName>
    <definedName name="_xlnm.Print_Titles" localSheetId="1">'01 - Architektonicko - st...'!$84:$84</definedName>
    <definedName name="_xlnm.Print_Titles" localSheetId="0">'Rekapitulace stavby'!$49:$49</definedName>
    <definedName name="_xlnm.Print_Titles" localSheetId="2">'VON - VRN+ON'!$80:$80</definedName>
    <definedName name="_xlnm.Print_Area" localSheetId="1">'01 - Architektonicko - st...'!$C$4:$J$36,'01 - Architektonicko - st...'!$C$42:$J$66,'01 - Architektonicko - st...'!$C$72:$K$325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'VON - VRN+ON'!$C$4:$J$36,'VON - VRN+ON'!$C$42:$J$62,'VON - VRN+ON'!$C$68:$K$98</definedName>
  </definedNames>
  <calcPr calcId="179017"/>
</workbook>
</file>

<file path=xl/calcChain.xml><?xml version="1.0" encoding="utf-8"?>
<calcChain xmlns="http://schemas.openxmlformats.org/spreadsheetml/2006/main">
  <c r="AY53" i="1" l="1"/>
  <c r="AX53" i="1"/>
  <c r="BI97" i="3"/>
  <c r="BH97" i="3"/>
  <c r="BG97" i="3"/>
  <c r="BF97" i="3"/>
  <c r="T97" i="3"/>
  <c r="T96" i="3" s="1"/>
  <c r="R97" i="3"/>
  <c r="R96" i="3" s="1"/>
  <c r="P97" i="3"/>
  <c r="P96" i="3" s="1"/>
  <c r="BK97" i="3"/>
  <c r="BK96" i="3" s="1"/>
  <c r="J96" i="3" s="1"/>
  <c r="J61" i="3" s="1"/>
  <c r="J97" i="3"/>
  <c r="BE97" i="3" s="1"/>
  <c r="BI94" i="3"/>
  <c r="BH94" i="3"/>
  <c r="BG94" i="3"/>
  <c r="BF94" i="3"/>
  <c r="T94" i="3"/>
  <c r="T93" i="3" s="1"/>
  <c r="R94" i="3"/>
  <c r="R93" i="3" s="1"/>
  <c r="P94" i="3"/>
  <c r="P93" i="3" s="1"/>
  <c r="BK94" i="3"/>
  <c r="BK93" i="3" s="1"/>
  <c r="J93" i="3" s="1"/>
  <c r="J60" i="3" s="1"/>
  <c r="J94" i="3"/>
  <c r="BE94" i="3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R86" i="3" s="1"/>
  <c r="P87" i="3"/>
  <c r="P86" i="3" s="1"/>
  <c r="BK87" i="3"/>
  <c r="J87" i="3"/>
  <c r="BE87" i="3" s="1"/>
  <c r="BI84" i="3"/>
  <c r="BH84" i="3"/>
  <c r="F33" i="3" s="1"/>
  <c r="BC53" i="1" s="1"/>
  <c r="BG84" i="3"/>
  <c r="BF84" i="3"/>
  <c r="F31" i="3"/>
  <c r="BA53" i="1" s="1"/>
  <c r="T84" i="3"/>
  <c r="T83" i="3" s="1"/>
  <c r="R84" i="3"/>
  <c r="R83" i="3" s="1"/>
  <c r="P84" i="3"/>
  <c r="P83" i="3" s="1"/>
  <c r="BK84" i="3"/>
  <c r="BK83" i="3" s="1"/>
  <c r="J83" i="3" s="1"/>
  <c r="J58" i="3" s="1"/>
  <c r="J84" i="3"/>
  <c r="BE84" i="3" s="1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75" i="3"/>
  <c r="J49" i="3"/>
  <c r="E7" i="3"/>
  <c r="E71" i="3" s="1"/>
  <c r="AY52" i="1"/>
  <c r="AX52" i="1"/>
  <c r="BI323" i="2"/>
  <c r="BH323" i="2"/>
  <c r="BG323" i="2"/>
  <c r="BF323" i="2"/>
  <c r="T323" i="2"/>
  <c r="T322" i="2" s="1"/>
  <c r="R323" i="2"/>
  <c r="R322" i="2" s="1"/>
  <c r="P323" i="2"/>
  <c r="P322" i="2" s="1"/>
  <c r="BK323" i="2"/>
  <c r="BK322" i="2" s="1"/>
  <c r="J322" i="2" s="1"/>
  <c r="J65" i="2" s="1"/>
  <c r="J323" i="2"/>
  <c r="BE323" i="2" s="1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 s="1"/>
  <c r="BI300" i="2"/>
  <c r="BH300" i="2"/>
  <c r="BG300" i="2"/>
  <c r="BF300" i="2"/>
  <c r="T300" i="2"/>
  <c r="T299" i="2" s="1"/>
  <c r="R300" i="2"/>
  <c r="R299" i="2" s="1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P291" i="2"/>
  <c r="BK291" i="2"/>
  <c r="J291" i="2"/>
  <c r="BE291" i="2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/>
  <c r="BI282" i="2"/>
  <c r="BH282" i="2"/>
  <c r="BG282" i="2"/>
  <c r="BF282" i="2"/>
  <c r="T282" i="2"/>
  <c r="R282" i="2"/>
  <c r="P282" i="2"/>
  <c r="BK282" i="2"/>
  <c r="J282" i="2"/>
  <c r="BE282" i="2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5" i="2"/>
  <c r="BH255" i="2"/>
  <c r="BG255" i="2"/>
  <c r="BF255" i="2"/>
  <c r="T255" i="2"/>
  <c r="R255" i="2"/>
  <c r="P255" i="2"/>
  <c r="BK255" i="2"/>
  <c r="J255" i="2"/>
  <c r="BE255" i="2"/>
  <c r="BI252" i="2"/>
  <c r="BH252" i="2"/>
  <c r="BG252" i="2"/>
  <c r="BF252" i="2"/>
  <c r="T252" i="2"/>
  <c r="R252" i="2"/>
  <c r="P252" i="2"/>
  <c r="BK252" i="2"/>
  <c r="J252" i="2"/>
  <c r="BE252" i="2"/>
  <c r="BI249" i="2"/>
  <c r="BH249" i="2"/>
  <c r="BG249" i="2"/>
  <c r="BF249" i="2"/>
  <c r="T249" i="2"/>
  <c r="R249" i="2"/>
  <c r="P249" i="2"/>
  <c r="BK249" i="2"/>
  <c r="J249" i="2"/>
  <c r="BE249" i="2"/>
  <c r="BI246" i="2"/>
  <c r="BH246" i="2"/>
  <c r="BG246" i="2"/>
  <c r="BF246" i="2"/>
  <c r="T246" i="2"/>
  <c r="R246" i="2"/>
  <c r="P246" i="2"/>
  <c r="BK246" i="2"/>
  <c r="J246" i="2"/>
  <c r="BE246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7" i="2"/>
  <c r="BH237" i="2"/>
  <c r="BG237" i="2"/>
  <c r="BF237" i="2"/>
  <c r="T237" i="2"/>
  <c r="R237" i="2"/>
  <c r="P237" i="2"/>
  <c r="BK237" i="2"/>
  <c r="J237" i="2"/>
  <c r="BE237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28" i="2"/>
  <c r="BH228" i="2"/>
  <c r="BG228" i="2"/>
  <c r="BF228" i="2"/>
  <c r="T228" i="2"/>
  <c r="R228" i="2"/>
  <c r="R227" i="2" s="1"/>
  <c r="P228" i="2"/>
  <c r="P227" i="2" s="1"/>
  <c r="BK228" i="2"/>
  <c r="J228" i="2"/>
  <c r="BE228" i="2" s="1"/>
  <c r="BI224" i="2"/>
  <c r="BH224" i="2"/>
  <c r="BG224" i="2"/>
  <c r="BF224" i="2"/>
  <c r="T224" i="2"/>
  <c r="T223" i="2" s="1"/>
  <c r="R224" i="2"/>
  <c r="R223" i="2" s="1"/>
  <c r="P224" i="2"/>
  <c r="P223" i="2" s="1"/>
  <c r="BK224" i="2"/>
  <c r="BK223" i="2" s="1"/>
  <c r="J223" i="2" s="1"/>
  <c r="J62" i="2" s="1"/>
  <c r="J224" i="2"/>
  <c r="BE224" i="2" s="1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BK214" i="2" s="1"/>
  <c r="J214" i="2" s="1"/>
  <c r="J61" i="2" s="1"/>
  <c r="J218" i="2"/>
  <c r="BE218" i="2"/>
  <c r="BI215" i="2"/>
  <c r="BH215" i="2"/>
  <c r="BG215" i="2"/>
  <c r="BF215" i="2"/>
  <c r="T215" i="2"/>
  <c r="T214" i="2"/>
  <c r="R215" i="2"/>
  <c r="P215" i="2"/>
  <c r="BK215" i="2"/>
  <c r="J215" i="2"/>
  <c r="BE215" i="2" s="1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T181" i="2"/>
  <c r="R182" i="2"/>
  <c r="R181" i="2"/>
  <c r="P182" i="2"/>
  <c r="P181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/>
  <c r="BI175" i="2"/>
  <c r="BH175" i="2"/>
  <c r="BG175" i="2"/>
  <c r="BF175" i="2"/>
  <c r="T175" i="2"/>
  <c r="R175" i="2"/>
  <c r="P175" i="2"/>
  <c r="BK175" i="2"/>
  <c r="J175" i="2"/>
  <c r="BE175" i="2"/>
  <c r="BI172" i="2"/>
  <c r="BH172" i="2"/>
  <c r="BG172" i="2"/>
  <c r="BF172" i="2"/>
  <c r="T172" i="2"/>
  <c r="R172" i="2"/>
  <c r="P172" i="2"/>
  <c r="BK172" i="2"/>
  <c r="J172" i="2"/>
  <c r="BE172" i="2"/>
  <c r="BI169" i="2"/>
  <c r="BH169" i="2"/>
  <c r="BG169" i="2"/>
  <c r="BF169" i="2"/>
  <c r="T169" i="2"/>
  <c r="R169" i="2"/>
  <c r="R162" i="2" s="1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BK162" i="2" s="1"/>
  <c r="J162" i="2" s="1"/>
  <c r="J59" i="2" s="1"/>
  <c r="J166" i="2"/>
  <c r="BE166" i="2"/>
  <c r="BI163" i="2"/>
  <c r="BH163" i="2"/>
  <c r="BG163" i="2"/>
  <c r="BF163" i="2"/>
  <c r="T163" i="2"/>
  <c r="T162" i="2"/>
  <c r="R163" i="2"/>
  <c r="P163" i="2"/>
  <c r="P162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/>
  <c r="BI109" i="2"/>
  <c r="BH109" i="2"/>
  <c r="BG109" i="2"/>
  <c r="BF109" i="2"/>
  <c r="T109" i="2"/>
  <c r="T108" i="2"/>
  <c r="R109" i="2"/>
  <c r="P109" i="2"/>
  <c r="P108" i="2" s="1"/>
  <c r="BK109" i="2"/>
  <c r="BK108" i="2" s="1"/>
  <c r="J108" i="2" s="1"/>
  <c r="J58" i="2" s="1"/>
  <c r="J109" i="2"/>
  <c r="BE109" i="2" s="1"/>
  <c r="BI105" i="2"/>
  <c r="BH105" i="2"/>
  <c r="BG105" i="2"/>
  <c r="BF105" i="2"/>
  <c r="T105" i="2"/>
  <c r="R105" i="2"/>
  <c r="P105" i="2"/>
  <c r="BK105" i="2"/>
  <c r="J105" i="2"/>
  <c r="BE105" i="2"/>
  <c r="BI102" i="2"/>
  <c r="BH102" i="2"/>
  <c r="BG102" i="2"/>
  <c r="BF102" i="2"/>
  <c r="T102" i="2"/>
  <c r="R102" i="2"/>
  <c r="P102" i="2"/>
  <c r="BK102" i="2"/>
  <c r="J102" i="2"/>
  <c r="BE102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BK96" i="2"/>
  <c r="J96" i="2"/>
  <c r="BE96" i="2"/>
  <c r="BI93" i="2"/>
  <c r="BH93" i="2"/>
  <c r="BG93" i="2"/>
  <c r="BF93" i="2"/>
  <c r="T93" i="2"/>
  <c r="R93" i="2"/>
  <c r="P93" i="2"/>
  <c r="BK93" i="2"/>
  <c r="J93" i="2"/>
  <c r="BE93" i="2"/>
  <c r="BI90" i="2"/>
  <c r="BH90" i="2"/>
  <c r="BG90" i="2"/>
  <c r="BF90" i="2"/>
  <c r="T90" i="2"/>
  <c r="R90" i="2"/>
  <c r="P90" i="2"/>
  <c r="BK90" i="2"/>
  <c r="BK86" i="2" s="1"/>
  <c r="J90" i="2"/>
  <c r="BE90" i="2"/>
  <c r="BI87" i="2"/>
  <c r="F34" i="2"/>
  <c r="BD52" i="1" s="1"/>
  <c r="BH87" i="2"/>
  <c r="BG87" i="2"/>
  <c r="F32" i="2" s="1"/>
  <c r="BB52" i="1" s="1"/>
  <c r="BF87" i="2"/>
  <c r="F31" i="2" s="1"/>
  <c r="BA52" i="1" s="1"/>
  <c r="BA51" i="1" s="1"/>
  <c r="T87" i="2"/>
  <c r="T86" i="2"/>
  <c r="R87" i="2"/>
  <c r="P87" i="2"/>
  <c r="P86" i="2" s="1"/>
  <c r="BK87" i="2"/>
  <c r="J87" i="2"/>
  <c r="BE87" i="2"/>
  <c r="F79" i="2"/>
  <c r="E77" i="2"/>
  <c r="F49" i="2"/>
  <c r="E47" i="2"/>
  <c r="J21" i="2"/>
  <c r="E21" i="2"/>
  <c r="J81" i="2" s="1"/>
  <c r="J20" i="2"/>
  <c r="J18" i="2"/>
  <c r="E18" i="2"/>
  <c r="F52" i="2" s="1"/>
  <c r="J17" i="2"/>
  <c r="J15" i="2"/>
  <c r="E15" i="2"/>
  <c r="F81" i="2" s="1"/>
  <c r="J14" i="2"/>
  <c r="J12" i="2"/>
  <c r="J79" i="2" s="1"/>
  <c r="E7" i="2"/>
  <c r="E45" i="2" s="1"/>
  <c r="AS51" i="1"/>
  <c r="L47" i="1"/>
  <c r="AM46" i="1"/>
  <c r="L46" i="1"/>
  <c r="AM44" i="1"/>
  <c r="L44" i="1"/>
  <c r="L42" i="1"/>
  <c r="L41" i="1"/>
  <c r="BK86" i="3" l="1"/>
  <c r="J86" i="3" s="1"/>
  <c r="J59" i="3" s="1"/>
  <c r="BK227" i="2"/>
  <c r="J227" i="2" s="1"/>
  <c r="J63" i="2" s="1"/>
  <c r="P299" i="2"/>
  <c r="E75" i="2"/>
  <c r="F82" i="2"/>
  <c r="J51" i="2"/>
  <c r="R86" i="2"/>
  <c r="P214" i="2"/>
  <c r="P85" i="2" s="1"/>
  <c r="AU52" i="1" s="1"/>
  <c r="AU51" i="1" s="1"/>
  <c r="T227" i="2"/>
  <c r="T85" i="2" s="1"/>
  <c r="BK299" i="2"/>
  <c r="J299" i="2" s="1"/>
  <c r="J64" i="2" s="1"/>
  <c r="P82" i="3"/>
  <c r="P81" i="3" s="1"/>
  <c r="AU53" i="1" s="1"/>
  <c r="F34" i="3"/>
  <c r="BD53" i="1" s="1"/>
  <c r="J31" i="3"/>
  <c r="AW53" i="1" s="1"/>
  <c r="R108" i="2"/>
  <c r="BK181" i="2"/>
  <c r="J181" i="2" s="1"/>
  <c r="J60" i="2" s="1"/>
  <c r="R214" i="2"/>
  <c r="R85" i="2" s="1"/>
  <c r="J49" i="2"/>
  <c r="F33" i="2"/>
  <c r="BC52" i="1" s="1"/>
  <c r="BC51" i="1" s="1"/>
  <c r="F32" i="3"/>
  <c r="BB53" i="1" s="1"/>
  <c r="BB51" i="1" s="1"/>
  <c r="T86" i="3"/>
  <c r="T82" i="3" s="1"/>
  <c r="T81" i="3" s="1"/>
  <c r="BD51" i="1"/>
  <c r="W30" i="1" s="1"/>
  <c r="J30" i="3"/>
  <c r="AV53" i="1" s="1"/>
  <c r="F30" i="3"/>
  <c r="AZ53" i="1" s="1"/>
  <c r="F30" i="2"/>
  <c r="AZ52" i="1" s="1"/>
  <c r="BK85" i="2"/>
  <c r="J85" i="2" s="1"/>
  <c r="J86" i="2"/>
  <c r="J57" i="2" s="1"/>
  <c r="AW51" i="1"/>
  <c r="AK27" i="1" s="1"/>
  <c r="W27" i="1"/>
  <c r="AY51" i="1"/>
  <c r="W29" i="1"/>
  <c r="R82" i="3"/>
  <c r="R81" i="3" s="1"/>
  <c r="J30" i="2"/>
  <c r="AV52" i="1" s="1"/>
  <c r="J31" i="2"/>
  <c r="AW52" i="1" s="1"/>
  <c r="F52" i="3"/>
  <c r="F51" i="2"/>
  <c r="E45" i="3"/>
  <c r="BK82" i="3"/>
  <c r="AX51" i="1" l="1"/>
  <c r="W28" i="1"/>
  <c r="AT52" i="1"/>
  <c r="AT53" i="1"/>
  <c r="J56" i="2"/>
  <c r="J27" i="2"/>
  <c r="AZ51" i="1"/>
  <c r="J82" i="3"/>
  <c r="J57" i="3" s="1"/>
  <c r="BK81" i="3"/>
  <c r="J81" i="3" s="1"/>
  <c r="J36" i="2" l="1"/>
  <c r="AG52" i="1"/>
  <c r="J56" i="3"/>
  <c r="J27" i="3"/>
  <c r="AV51" i="1"/>
  <c r="W26" i="1"/>
  <c r="AG53" i="1" l="1"/>
  <c r="AN53" i="1" s="1"/>
  <c r="J36" i="3"/>
  <c r="AN52" i="1"/>
  <c r="AK26" i="1"/>
  <c r="AT51" i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<sst xmlns="http://schemas.openxmlformats.org/spreadsheetml/2006/main" count="2870" uniqueCount="734">
  <si>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</si>
  <si>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</si>
  <si>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</si>
  <si>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</si>
  <si>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</si>
  <si>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</si>
  <si>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</si>
  <si>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{b3bc7b77-96cd-4983-b0a6-7d076838e022}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</si>
  <si>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</si>
  <si>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</si>
  <si>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</si>
  <si>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</si>
  <si>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</si>
  <si>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</si>
  <si>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</si>
  <si>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</si>
  <si>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</si>
  <si>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</si>
  <si>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</si>
  <si>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Snižování spotřeby energie Gymnázium PORG</t>
  </si>
  <si>
    <t>KSO:</t>
  </si>
  <si>
    <t>801 32 1</t>
  </si>
  <si>
    <t>CC-CZ:</t>
  </si>
  <si>
    <t/>
  </si>
  <si>
    <t>Místo:</t>
  </si>
  <si>
    <t>Lindnerova č.p. 517/3, Praha 8</t>
  </si>
  <si>
    <t>Datum:</t>
  </si>
  <si>
    <t>10. 3. 2018</t>
  </si>
  <si>
    <t>Zadavatel:</t>
  </si>
  <si>
    <t>IČ:</t>
  </si>
  <si>
    <t>Servisní středisko pro správu svěřeného majetku</t>
  </si>
  <si>
    <t>DIČ:</t>
  </si>
  <si>
    <t>Uchazeč:</t>
  </si>
  <si>
    <t>Vyplň údaj</t>
  </si>
  <si>
    <t>Projektant:</t>
  </si>
  <si>
    <t>OPTIM PROJEKT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</si>
  <si>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</si>
  <si>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</si>
  <si>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</si>
  <si>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</si>
  <si>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</si>
  <si>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</si>
  <si>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</si>
  <si>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</si>
  <si>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</si>
  <si>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</si>
  <si>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</si>
  <si>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</si>
  <si>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</si>
  <si>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</si>
  <si>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</si>
  <si>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</si>
  <si>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</si>
  <si>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</si>
  <si>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</si>
  <si>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</si>
  <si>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</si>
  <si>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</si>
  <si>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</si>
  <si>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</si>
  <si>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</si>
  <si>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</si>
  <si>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</si>
  <si>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</si>
  <si>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</si>
  <si>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</si>
  <si>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</si>
  <si>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</si>
  <si>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</si>
  <si>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</si>
  <si>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</si>
  <si>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</si>
  <si>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</si>
  <si>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</si>
  <si>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</si>
  <si>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</si>
  <si>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</si>
  <si>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</si>
  <si>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</si>
  <si>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- stavební</t>
  </si>
  <si>
    <t>STA</t>
  </si>
  <si>
    <t>1</t>
  </si>
  <si>
    <t>{38d9c78a-84ad-433a-a2db-305a6448a7ae}</t>
  </si>
  <si>
    <t>2</t>
  </si>
  <si>
    <t>VON</t>
  </si>
  <si>
    <t>VRN+ON</t>
  </si>
  <si>
    <t>{ddec2cf7-2a8c-4e79-ab2a-972ce6dcf769}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</si>
  <si>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</si>
  <si>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</si>
  <si>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</si>
  <si>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</si>
  <si>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</si>
  <si>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</si>
  <si>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</si>
  <si>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Architektonicko - stavební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</si>
  <si>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</si>
  <si>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</si>
  <si>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</si>
  <si>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</si>
  <si>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</si>
  <si>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</si>
  <si>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D1 - 006: Úpravy povrchu</t>
  </si>
  <si>
    <t>D2 - 009: Ostatní konstrukce a práce</t>
  </si>
  <si>
    <t>D3 - 099: Přesun hmot HSV</t>
  </si>
  <si>
    <t>D4 - 713: Izolace tepelné</t>
  </si>
  <si>
    <t>D5 - 763: Konstrukce suché výstavby</t>
  </si>
  <si>
    <t>D6 - 764: Klempířské výrobky</t>
  </si>
  <si>
    <t>D7 - 766: Konstrukce truhlářské</t>
  </si>
  <si>
    <t>D8 - 767: Zámečnické konstrukce</t>
  </si>
  <si>
    <t>D9 - 784: Malby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</si>
  <si>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</si>
  <si>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</si>
  <si>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</si>
  <si>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</si>
  <si>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</si>
  <si>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</si>
  <si>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</si>
  <si>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</si>
  <si>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</si>
  <si>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</si>
  <si>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</si>
  <si>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</si>
  <si>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</si>
  <si>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</si>
  <si>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</si>
  <si>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006: Úpravy povrchu</t>
  </si>
  <si>
    <t>ROZPOCET</t>
  </si>
  <si>
    <t>K</t>
  </si>
  <si>
    <t>612135002</t>
  </si>
  <si>
    <t>Vyrovnání podkladu vnitřních stěn maltou cementovou tl do 10 mm</t>
  </si>
  <si>
    <t>m2</t>
  </si>
  <si>
    <t>CS ÚRS 2018 01</t>
  </si>
  <si>
    <t>4</t>
  </si>
  <si>
    <t>PP</t>
  </si>
  <si>
    <t>Vyrovnání nerovností podkladu vnitřních omítaných ploch  maltou, tloušťky do 10 mm cementovou stěn</t>
  </si>
  <si>
    <t>P</t>
  </si>
  <si>
    <t>Poznámka k položce:
Poznámka k položce: 149,8 (šířky oken)*0,43 (hloubka parapetu a rámu)</t>
  </si>
  <si>
    <t>612135092</t>
  </si>
  <si>
    <t>Příplatek k vyrovnání vnitřních stěn maltou cementovou za každých dalších 5 mm tl</t>
  </si>
  <si>
    <t>Vyrovnání nerovností podkladu vnitřních omítaných ploch  Příplatek k ceně za každých dalších 5 mm tloušťky podkladní vrstvy přes 10 mm maltou cementovou stěn</t>
  </si>
  <si>
    <t>Poznámka k položce:
Poznámka k položce: cca v tl. 30 mm</t>
  </si>
  <si>
    <t>3</t>
  </si>
  <si>
    <t>612425931R</t>
  </si>
  <si>
    <t>Omítka sádrová vnitřního ostění okenního nebo dveřního včetně petlinky do tmelu</t>
  </si>
  <si>
    <t>6</t>
  </si>
  <si>
    <t>Omítka sádrová vnitřního ostění okenního nebo dveřního</t>
  </si>
  <si>
    <t>Poznámka k položce:
Poznámka k položce: 392,03 (délka špalet)*0,15(hloubka špalet)</t>
  </si>
  <si>
    <t>61242593R</t>
  </si>
  <si>
    <t>Omítka sádrová vnějšího ostění okenního nebo dveřního včetně doplnění XPS a parotěsné pásky, perlinky do tmelu</t>
  </si>
  <si>
    <t>8</t>
  </si>
  <si>
    <t>Poznámka k položce:
Poznámka k položce: 392,03 (délka špalet)*0,43(hloubka špalet)</t>
  </si>
  <si>
    <t>5</t>
  </si>
  <si>
    <t>622611132</t>
  </si>
  <si>
    <t>Nátěr ostění dvojnásobný vnějších omítaných stěn včetně penetrace provedený ručně (ochranný) v odstínu stávající fasády (vzorkování)</t>
  </si>
  <si>
    <t>10</t>
  </si>
  <si>
    <t>Poznámka k položce:
Poznámka k položce: 392,03 (délka špalet)*0,43(hloubka špalet)+15% okolo okna</t>
  </si>
  <si>
    <t>622611132R</t>
  </si>
  <si>
    <t>Nátěr omítky římsy po vybourání větracích otvorů ručně v odstínu stávající fasády (vzorkování)</t>
  </si>
  <si>
    <t>12</t>
  </si>
  <si>
    <t>Poznámka k položce:
Poznámka k položce: 20,0*1,0(rozvinutá locha římsy-odhad)</t>
  </si>
  <si>
    <t>7</t>
  </si>
  <si>
    <t>629991011</t>
  </si>
  <si>
    <t>Zakrytí výplní otvorů a svislých ploch fólií přilepenou lepící páskou</t>
  </si>
  <si>
    <t>14</t>
  </si>
  <si>
    <t>Zakrytí vnějších ploch před znečištěním  včetně pozdějšího odkrytí výplní otvorů a svislých ploch fólií přilepenou lepící páskou</t>
  </si>
  <si>
    <t>Poznámka k položce:
Poznámka k položce: 318,427 (plocha oken a dveří)*2 (vnější a vnitřní)</t>
  </si>
  <si>
    <t>D2</t>
  </si>
  <si>
    <t>009: Ostatní konstrukce a práce</t>
  </si>
  <si>
    <t>968062375</t>
  </si>
  <si>
    <t>Vybourání dřevěných rámů oken zdvojených včetně křídel pl do 2 m2</t>
  </si>
  <si>
    <t>16</t>
  </si>
  <si>
    <t>Vybourání dřevěných rámů oken s křídly, dveřních zárubní, vrat, stěn, ostění nebo obkladů  rámů oken s křídly zdvojených, plochy do 2 m2</t>
  </si>
  <si>
    <t>Poznámka k položce:
Poznámka k položce: (plocha oken)</t>
  </si>
  <si>
    <t>9</t>
  </si>
  <si>
    <t>96806237A</t>
  </si>
  <si>
    <t>Vybourání dřevěných rámů oken střešních včetně křídel</t>
  </si>
  <si>
    <t>18</t>
  </si>
  <si>
    <t>Poznámka k položce:
Poznámka k položce: (plocha oken střešních)</t>
  </si>
  <si>
    <t>96806237B</t>
  </si>
  <si>
    <t>Vybourání dřevěných rámů dveří včetně křídel</t>
  </si>
  <si>
    <t>20</t>
  </si>
  <si>
    <t>Poznámka k položce:
Poznámka k položce: (plocha dveří)</t>
  </si>
  <si>
    <t>11</t>
  </si>
  <si>
    <t>967031132</t>
  </si>
  <si>
    <t>Přisekání rovných ostění v cihelném zdivu na MV nebo MVC</t>
  </si>
  <si>
    <t>22</t>
  </si>
  <si>
    <t>Přisekání (špicování) plošné nebo rovných ostění zdiva z cihel pálených  rovných ostění, bez odstupu, po hrubém vybourání otvorů, na maltu vápennou nebo vápenocementovou</t>
  </si>
  <si>
    <t>97803619S</t>
  </si>
  <si>
    <t>Otlučení vnějších omítek ostění</t>
  </si>
  <si>
    <t>24</t>
  </si>
  <si>
    <t>13</t>
  </si>
  <si>
    <t>9000000R1</t>
  </si>
  <si>
    <t>Rozebrání střešního pláště pro otvory na střešní okna 1400/660 včetně doplnění a úpravy  krytiny po osazení oken</t>
  </si>
  <si>
    <t>ks</t>
  </si>
  <si>
    <t>26</t>
  </si>
  <si>
    <t>Rozebrání střešního pláště pro otvory na střešní okna 1400/660 včetně doplnění krytiny po osazení oken</t>
  </si>
  <si>
    <t>Poznámka k položce:
Poznámka k položce: odečteno CAD</t>
  </si>
  <si>
    <t>9000000R2</t>
  </si>
  <si>
    <t>Vytvoření věrtracích otvorů pro provětrání vzduchové mezery</t>
  </si>
  <si>
    <t>bm</t>
  </si>
  <si>
    <t>28</t>
  </si>
  <si>
    <t>Vytvoření věrtracích otvorů pro provětrání vzduchové mezery větrací otvor opatřen větrací mřížkou 50x100mm, á 1,0m</t>
  </si>
  <si>
    <t>9000000R3</t>
  </si>
  <si>
    <t>Odvětrání hřebene střechy</t>
  </si>
  <si>
    <t>30</t>
  </si>
  <si>
    <t>odvětrání hřebene viz PD - D1.1AST č.v.406</t>
  </si>
  <si>
    <t>9000000R4</t>
  </si>
  <si>
    <t>Doplnění a úprava střešní krytiny po osazení oken 600/600mm</t>
  </si>
  <si>
    <t>32</t>
  </si>
  <si>
    <t>Doplnění střešní krytiny po osazení oken 600/600mm</t>
  </si>
  <si>
    <t>17</t>
  </si>
  <si>
    <t>9000000R2.1</t>
  </si>
  <si>
    <t>Demontáž zamečnických prvků na fasádě</t>
  </si>
  <si>
    <t>34</t>
  </si>
  <si>
    <t>764410850S</t>
  </si>
  <si>
    <t>Demontáž oplechování parapetu rš do 450 mm</t>
  </si>
  <si>
    <t>36</t>
  </si>
  <si>
    <t>19</t>
  </si>
  <si>
    <t>766441821</t>
  </si>
  <si>
    <t>Demontáž parapetních desek dřevěných nebo plastových šířky do 30 cm délky přes 1,0 m</t>
  </si>
  <si>
    <t>kus</t>
  </si>
  <si>
    <t>38</t>
  </si>
  <si>
    <t>Demontáž parapetních desek dřevěných nebo plastových šířky do 300 mm délky přes 1m</t>
  </si>
  <si>
    <t>9000000R3.1</t>
  </si>
  <si>
    <t>Demontáž ocelových mříží včetně odvozu</t>
  </si>
  <si>
    <t>40</t>
  </si>
  <si>
    <t>9000000R4.1</t>
  </si>
  <si>
    <t>Oprava keramické dlažby u vstupu, dodávka poškozené dlažby a montáž</t>
  </si>
  <si>
    <t>42</t>
  </si>
  <si>
    <t>Poznámka k položce:
Poznámka k položce: 1,8*0,5+1,3*0,5+0,7*0,5+0,95*0,5, odečteno CAD</t>
  </si>
  <si>
    <t>9000000R5</t>
  </si>
  <si>
    <t>Montáž a dodávka nové protiskluzné dlažby před vstupem</t>
  </si>
  <si>
    <t>44</t>
  </si>
  <si>
    <t>Poznámka k položce:
Poznámka k položce: 2,66*1,8, odečteno CAD</t>
  </si>
  <si>
    <t>23</t>
  </si>
  <si>
    <t>945421111</t>
  </si>
  <si>
    <t>Hydraulická zvedací plošina včetně obsluhy výšky do 18m</t>
  </si>
  <si>
    <t>hod</t>
  </si>
  <si>
    <t>46</t>
  </si>
  <si>
    <t>Poznámka k položce:
Poznámka k položce: pro vytvoření větracích otvorů v římse a opravě nátěrů omítky římsy</t>
  </si>
  <si>
    <t>949101111</t>
  </si>
  <si>
    <t>Lešení pomocné pro objekty pozemních staveb s lešeňovou podlahou v do 1,9 m zatížení do 150 kg/m2</t>
  </si>
  <si>
    <t>48</t>
  </si>
  <si>
    <t>Lešení pomocné pracovní pro objekty pozemních staveb  pro zatížení do 150 kg/m2, o výšce lešeňové podlahy do 1,9 m</t>
  </si>
  <si>
    <t>Poznámka k položce:
podkroví pro montáž zateplení střechy : 250</t>
  </si>
  <si>
    <t>25</t>
  </si>
  <si>
    <t>952901106</t>
  </si>
  <si>
    <t>Čištění budov omytí dvojitých nebo zdvojených oken nebo balkonových dveří plochy do 1,5m2</t>
  </si>
  <si>
    <t>50</t>
  </si>
  <si>
    <t>Čištění budov při provádění oprav a udržovacích prací  oken dvojitých nebo zdvojených omytím, plochy do přes 0,6 do 1,5 m2</t>
  </si>
  <si>
    <t>VV</t>
  </si>
  <si>
    <t>(0,85*2,05*8+0,85*1,8*8+1*0,5+0,85*1,8+0,4*0,6*2)*2</t>
  </si>
  <si>
    <t>Součet</t>
  </si>
  <si>
    <t>952901111</t>
  </si>
  <si>
    <t>Vyčištění budov bytové a občanské výstavby při výšce podlaží do 4 m</t>
  </si>
  <si>
    <t>52</t>
  </si>
  <si>
    <t>Vyčištění budov nebo objektů před předáním do užívání  budov bytové nebo občanské výstavby, světlé výšky podlaží do 4 m</t>
  </si>
  <si>
    <t>D3</t>
  </si>
  <si>
    <t>099: Přesun hmot HSV</t>
  </si>
  <si>
    <t>27</t>
  </si>
  <si>
    <t>997013217</t>
  </si>
  <si>
    <t>Vnitrostaveništní doprava suti a vybouraných hmot pro budovy v do 24 m ručně</t>
  </si>
  <si>
    <t>t</t>
  </si>
  <si>
    <t>54</t>
  </si>
  <si>
    <t>Vnitrostaveništní doprava suti a vybouraných hmot  vodorovně do 50 m svisle ručně (nošením po schodech) pro budovy a haly výšky přes 21 do 24 m</t>
  </si>
  <si>
    <t>997013501</t>
  </si>
  <si>
    <t>Odvoz suti a vybouraných hmot na skládku nebo meziskládku do 1 km se složením</t>
  </si>
  <si>
    <t>56</t>
  </si>
  <si>
    <t>Odvoz suti a vybouraných hmot na skládku nebo meziskládku  se složením, na vzdálenost do 1 km</t>
  </si>
  <si>
    <t>29</t>
  </si>
  <si>
    <t>997013509</t>
  </si>
  <si>
    <t>Příplatek k odvozu suti a vybouraných hmot na skládku ZKD 1 km přes 1 km</t>
  </si>
  <si>
    <t>58</t>
  </si>
  <si>
    <t>Odvoz suti a vybouraných hmot na skládku nebo meziskládku  se složením, na vzdálenost Příplatek k ceně za každý další i započatý 1 km přes 1 km</t>
  </si>
  <si>
    <t>Poznámka k položce:
Poznámka k položce: předpoklad odvozu do 20 km</t>
  </si>
  <si>
    <t>99701300R</t>
  </si>
  <si>
    <t>Poplatek za skládku</t>
  </si>
  <si>
    <t>60</t>
  </si>
  <si>
    <t>31</t>
  </si>
  <si>
    <t>997013811</t>
  </si>
  <si>
    <t>Poplatek za uložení na skládce (skládkovné) stavebního odpadu dřevěného kód odpadu 170 201</t>
  </si>
  <si>
    <t>62</t>
  </si>
  <si>
    <t>Poplatek za uložení stavebního odpadu na skládce (skládkovné) dřevěného zatříděného do Katalogu odpadů pod kódem 170 201</t>
  </si>
  <si>
    <t>Poznámka k položce:
Poznámka k položce: dřevěná okna, parapety: 11,264+0,175+0,835+0,42</t>
  </si>
  <si>
    <t>998018003</t>
  </si>
  <si>
    <t>Přesun hmot ruční pro budovy v do 24 m</t>
  </si>
  <si>
    <t>64</t>
  </si>
  <si>
    <t>Přesun hmot pro budovy občanské výstavby, bydlení, výrobu a služby  ruční - bez užití mechanizace vodorovná dopravní vzdálenost do 100 m pro budovy s jakoukoliv nosnou konstrukcí výšky přes 12 do 24 m</t>
  </si>
  <si>
    <t>Poznámka k položce:
Poznámka k položce: u položek kde není uvedena hmotnost je vnitrostaveništní přesun hmot zahrnut v položce</t>
  </si>
  <si>
    <t>D4</t>
  </si>
  <si>
    <t>713: Izolace tepelné</t>
  </si>
  <si>
    <t>33</t>
  </si>
  <si>
    <t>713151111</t>
  </si>
  <si>
    <t>Montáž izolace tepelné střech šikmých kladené volně mezi krokve rohoží, pásů, desek</t>
  </si>
  <si>
    <t>66</t>
  </si>
  <si>
    <t>Montáž tepelné izolace střech šikmých rohožemi, pásy, deskami (izolační materiál ve specifikaci) kladenými volně mezi krokve</t>
  </si>
  <si>
    <t>Poznámka k položce:
Poznámka k položce: viz dodávky</t>
  </si>
  <si>
    <t>M</t>
  </si>
  <si>
    <t>631481050R</t>
  </si>
  <si>
    <t>deska izolační čedičová univerzální λ=0,038  tl 120mm</t>
  </si>
  <si>
    <t>68</t>
  </si>
  <si>
    <t>Poznámka k položce:
Poznámka k položce: (11,2*10+16*10+9,5*9,54+10*10+66*1,75+6*1,75)*1,05, odečteno CAD</t>
  </si>
  <si>
    <t>35</t>
  </si>
  <si>
    <t>631480110R</t>
  </si>
  <si>
    <t>deska izolační čedičová univerzální λ=0,038  tl 200mm</t>
  </si>
  <si>
    <t>70</t>
  </si>
  <si>
    <t>Poznámka k položce:
Poznámka k položce: skladba S5 : (4,5*6*2)*1,05, odečteno CAD</t>
  </si>
  <si>
    <t>713151121</t>
  </si>
  <si>
    <t>Montáž izolace tepelné střech šikmých kladené volně pod krokve rohoží, pásů, desek</t>
  </si>
  <si>
    <t>72</t>
  </si>
  <si>
    <t>Montáž tepelné izolace střech šikmých rohožemi, pásy, deskami (izolační materiál ve specifikaci) kladenými volně pod krokve</t>
  </si>
  <si>
    <t>Poznámka k položce:
Poznámka k položce: viz dodávky skladba S3</t>
  </si>
  <si>
    <t>37</t>
  </si>
  <si>
    <t>631481060R</t>
  </si>
  <si>
    <t>deska izolační minerální univerzální λ=0,038 tl 140mm</t>
  </si>
  <si>
    <t>74</t>
  </si>
  <si>
    <t>Poznámka k položce:
Poznámka k položce: (11,2*10+16*10+9,5*9,54+10*10)*1,05, odečteno CAD</t>
  </si>
  <si>
    <t>631481040R</t>
  </si>
  <si>
    <t>deska izolační minerální univerzální λ=0,038 tl 100mm</t>
  </si>
  <si>
    <t>76</t>
  </si>
  <si>
    <t>39</t>
  </si>
  <si>
    <t>713151144</t>
  </si>
  <si>
    <t>Montáž izolace tepelné střech šikmých parotěsné reflexní tl 16 mm</t>
  </si>
  <si>
    <t>78</t>
  </si>
  <si>
    <t>Montáž tepelné izolace střech šikmých rohožemi, pásy, deskami (izolační materiál ve specifikaci) připevněné sponkami reflexní pod krokve parotěsná , tloušťka izolace přes 5 do 16 mm</t>
  </si>
  <si>
    <t>Pol1</t>
  </si>
  <si>
    <t>Folie podstřešní parotěsná</t>
  </si>
  <si>
    <t>80</t>
  </si>
  <si>
    <t>Dodávka parozábrany</t>
  </si>
  <si>
    <t>41</t>
  </si>
  <si>
    <t>762361114R</t>
  </si>
  <si>
    <t>Montáž roštu pro tepelnou izolaci</t>
  </si>
  <si>
    <t>82</t>
  </si>
  <si>
    <t>Poznámka k položce:
642*3</t>
  </si>
  <si>
    <t>605141130</t>
  </si>
  <si>
    <t>Latě střešní impregnované dl.2,0-3,5m</t>
  </si>
  <si>
    <t>m3</t>
  </si>
  <si>
    <t>84</t>
  </si>
  <si>
    <t>Poznámka k položce:
1926*0,02*0,02*1,1</t>
  </si>
  <si>
    <t>43</t>
  </si>
  <si>
    <t>99871320</t>
  </si>
  <si>
    <t>Přesun hmot procentní pro izolace tepelné v objektech v do 24 m</t>
  </si>
  <si>
    <t>%</t>
  </si>
  <si>
    <t>86</t>
  </si>
  <si>
    <t>Přesun hmot pro izolace tepelné stanovený procentní sazbou (%) z ceny vodorovná dopravní vzdálenost do 50 m v objektech výšky přes 12 do 24 m</t>
  </si>
  <si>
    <t>D5</t>
  </si>
  <si>
    <t>763: Konstrukce suché výstavby</t>
  </si>
  <si>
    <t>7663161722</t>
  </si>
  <si>
    <t>SDK podhled deska 1x 15mm  TI  protipožární včetně TI  tl.40mm</t>
  </si>
  <si>
    <t>88</t>
  </si>
  <si>
    <t>Poznámka k položce:
Poznámka k položce: skladba S3 :(11,2*10+16*10+9,5*9,54+10*10)*1,05, odečteno CAD; Poznámka k položce: skladba S5 : (4,5*6*2)*1,05, odečteno CAD</t>
  </si>
  <si>
    <t>45</t>
  </si>
  <si>
    <t>763121421R</t>
  </si>
  <si>
    <t>SDK stěna předsazená 1x 12,5 bez TI protipožární</t>
  </si>
  <si>
    <t>90</t>
  </si>
  <si>
    <t>Stěna ze sádrokartonových desek jednovrstvá zavěšená spodní konstrukce z ocelových profilů CD, UD jednoduše opláštěná deskou protipožární A, tl. 12,5 mm, bez TI</t>
  </si>
  <si>
    <t>Poznámka k položce:
Poznámka k položce: S4: (66*1,75+6*1,75)*1,05, odečteno CAD</t>
  </si>
  <si>
    <t>99876320</t>
  </si>
  <si>
    <t>Přesun hmot procentní pro  dřevostavby v objektech v do 24 m</t>
  </si>
  <si>
    <t>92</t>
  </si>
  <si>
    <t>Přesun hmot pro dřevostavby stanovený procentní sazbou (%) z ceny vodorovná dopravní vzdálenost do 50 m v objektech výšky přes 12 do 24 m</t>
  </si>
  <si>
    <t>D6</t>
  </si>
  <si>
    <t>764: Klempířské výrobky</t>
  </si>
  <si>
    <t>47</t>
  </si>
  <si>
    <t>K 01- K 07</t>
  </si>
  <si>
    <t>OPLECHOVÁNÍ PARAPETU r.š. 450 mmkompletní dodávka včetně montáže</t>
  </si>
  <si>
    <t>m</t>
  </si>
  <si>
    <t>94</t>
  </si>
  <si>
    <t>D7</t>
  </si>
  <si>
    <t>766: Konstrukce truhlářské</t>
  </si>
  <si>
    <t>766621113</t>
  </si>
  <si>
    <t>Montáž dřevěných oken plochy přes 1 m2 špaletových výšky přes 2,5 m s rámem do zdiva</t>
  </si>
  <si>
    <t>96</t>
  </si>
  <si>
    <t>Montáž oken dřevěných včetně montáže rámu na polyuretanovou pěnu plochy přes 1 m2 špaletových do zdiva, výšky přes 2,5 m</t>
  </si>
  <si>
    <t>49</t>
  </si>
  <si>
    <t>O/01</t>
  </si>
  <si>
    <t>Dodávka okno dvoukřídlové otevíravé (obě křídla) se sklopným nadsvětlíkem a se systémem mikroventilace ,  Dřevěný okenní systém (srovnávací standard Slavona SOLID COMFORT), 1100/1800</t>
  </si>
  <si>
    <t>98</t>
  </si>
  <si>
    <t>Dodávka okno dvoukřídlové otevíravé (obě křídla) se sklopným nadsvětlíkem a se systémem mikroventilace , Dřevěný okenní systém (srovnávací standard Slavona SOLID COMFORT), 1100/1800</t>
  </si>
  <si>
    <t>Poznámka k položce:
Poznámka k položce: viz tabulka okenních prvků</t>
  </si>
  <si>
    <t>O/02</t>
  </si>
  <si>
    <t>Dodávka okno dvoukřídlové otevíravé (obě křídla) se sklopným nadsvětlíkem a se systémem mikroventilace ,  Dřevěný okenní systém (srovnávací standard Slavona SOLID COMFORT), 800/900</t>
  </si>
  <si>
    <t>100</t>
  </si>
  <si>
    <t>Dodávka okno dvoukřídlové otevíravé (obě křídla) se sklopným nadsvětlíkem a se systémem mikroventilace , Dřevěný okenní systém (srovnávací standard Slavona SOLID COMFORT), 800/900</t>
  </si>
  <si>
    <t>51</t>
  </si>
  <si>
    <t>O/03</t>
  </si>
  <si>
    <t>Dodávka okno dvoukřídlové otevíravé (obě křídla) se sklopným nadsvětlíkem a se systémem mikroventilace ,  Dřevěný okenní systém , 1100/900</t>
  </si>
  <si>
    <t>102</t>
  </si>
  <si>
    <t>Dodávka okno dvoukřídlové otevíravé (obě křídla) se sklopným nadsvětlíkem a se systémem mikroventilace , Dřevěný okenní systém , 1100/900</t>
  </si>
  <si>
    <t>O/04</t>
  </si>
  <si>
    <t>Dodávka okno výklopné a se systémem mikroventilace ,  Dřevěný okenní systém , 1100/600</t>
  </si>
  <si>
    <t>104</t>
  </si>
  <si>
    <t>Dodávka okno výklopné a se systémem mikroventilace , Dřevěný okenní systém , 1100/600</t>
  </si>
  <si>
    <t>53</t>
  </si>
  <si>
    <t>O/05</t>
  </si>
  <si>
    <t>Dodávka okno dvoukřídlové otevíravé (obě křídla) se sklopným nadsvětlíkem a se systémem mikroventilace ,  Dřevěný okenní systém , 1300/2650</t>
  </si>
  <si>
    <t>106</t>
  </si>
  <si>
    <t>Dodávka okno dvoukřídlové otevíravé (obě křídla) se sklopným nadsvětlíkem a se systémem mikroventilace , Dřevěný okenní systém , 1300/2650</t>
  </si>
  <si>
    <t>O/06</t>
  </si>
  <si>
    <t>Dodávka okno dvoukřídlové otevíravé (obě křídla) se sklopným nadsvětlíkem a se systémem mikroventilace ,  Dřevěný okenní systém , 1600/2750</t>
  </si>
  <si>
    <t>108</t>
  </si>
  <si>
    <t>Dodávka okno dvoukřídlové otevíravé (obě křídla) se sklopným nadsvětlíkem a se systémem mikroventilace , Dřevěný okenní systém , 1600/2750</t>
  </si>
  <si>
    <t>55</t>
  </si>
  <si>
    <t>O/07</t>
  </si>
  <si>
    <t>Dodávka okno dvoukřídlové otevíravé (obě křídla) se sklopným nadsvětlíkem a se systémem mikroventilace ,  Dřevěný okenní systém, kulaté okno průměr 1400</t>
  </si>
  <si>
    <t>110</t>
  </si>
  <si>
    <t>Dodávka okno dvoukřídlové otevíravé (obě křídla) se sklopným nadsvětlíkem a se systémem mikroventilace , Dřevěný okenní systém, kulaté okno průměr 1400</t>
  </si>
  <si>
    <t>O/08</t>
  </si>
  <si>
    <t>Dodávka okno dvoukřídlové otevíravé (obě křídla) se sklopným nadsvětlíkem a se systémem mikroventilace ,  Dřevěný okenní systém , 1300/2750</t>
  </si>
  <si>
    <t>112</t>
  </si>
  <si>
    <t>Dodávka okno dvoukřídlové otevíravé (obě křídla) se sklopným nadsvětlíkem a se systémem mikroventilace , Dřevěný okenní systém , 1300/2750</t>
  </si>
  <si>
    <t>57</t>
  </si>
  <si>
    <t>O/09</t>
  </si>
  <si>
    <t>Dodávka okno dvoukřídlové otevíravé (obě křídla) se sklopným nadsvětlíkem a se systémem mikroventilace ,  Dřevěný okenní systém , 1350/2800</t>
  </si>
  <si>
    <t>114</t>
  </si>
  <si>
    <t>Dodávka okno dvoukřídlové otevíravé (obě křídla) se sklopným nadsvětlíkem a se systémem mikroventilace , Dřevěný okenní systém , 1350/2800</t>
  </si>
  <si>
    <t>O/10</t>
  </si>
  <si>
    <t>Dodávka okno dvoukřídlové otevíravé (obě křídla) se sklopným nadsvětlíkem a se systémem mikroventilace ,  Dřevěný okenní systém , 1600/2650</t>
  </si>
  <si>
    <t>116</t>
  </si>
  <si>
    <t>Dodávka okno dvoukřídlové otevíravé (obě křídla) se sklopným nadsvětlíkem a se systémem mikroventilace , Dřevěný okenní systém , 1600/2650</t>
  </si>
  <si>
    <t>59</t>
  </si>
  <si>
    <t>O/11</t>
  </si>
  <si>
    <t>Dodávka okno dvoukřídlové otevíravé (obě křídla) se sklopným nadsvětlíkem a se systémem mikroventilace ,  Dřevěný okenní systém , 1300/2600</t>
  </si>
  <si>
    <t>118</t>
  </si>
  <si>
    <t>Dodávka okno dvoukřídlové otevíravé (obě křídla) se sklopným nadsvětlíkem a se systémem mikroventilace , Dřevěný okenní systém , 1300/2600</t>
  </si>
  <si>
    <t>O/12</t>
  </si>
  <si>
    <t>Dodávka okno dvoukřídlové otevíravé (obě křídla) se sklopným nadsvětlíkem a se systémem mikroventilace ,  Dřevěný okenní systém , 1350/2850</t>
  </si>
  <si>
    <t>120</t>
  </si>
  <si>
    <t>Dodávka okno dvoukřídlové otevíravé (obě křídla) se sklopným nadsvětlíkem a se systémem mikroventilace , Dřevěný okenní systém , 1350/2850</t>
  </si>
  <si>
    <t>61</t>
  </si>
  <si>
    <t>O/13</t>
  </si>
  <si>
    <t>122</t>
  </si>
  <si>
    <t>O/14</t>
  </si>
  <si>
    <t>Střešní okno kyvné s horním otevíravým madlem a se systémem mikroventilace ,  Dřevěný okenní systém , 1400/660</t>
  </si>
  <si>
    <t>124</t>
  </si>
  <si>
    <t>Střešní okno kyvné s horním otevíravým madlem a se systémem mikroventilace , Dřevěný okenní systém , 1400/660</t>
  </si>
  <si>
    <t>63</t>
  </si>
  <si>
    <t>O/14.1</t>
  </si>
  <si>
    <t>Teleskopická tyč</t>
  </si>
  <si>
    <t>126</t>
  </si>
  <si>
    <t>O/15</t>
  </si>
  <si>
    <t>Dodávka střešní okno kyvné s horním otevíravým madlem a se systémem mikroventilace ,  Dřevěný okenní systém, 600/600</t>
  </si>
  <si>
    <t>128</t>
  </si>
  <si>
    <t>Dodávka střešní okno kyvné s horním otevíravým madlem a se systémem mikroventilace , Dřevěný okenní systém, 600/600</t>
  </si>
  <si>
    <t>65</t>
  </si>
  <si>
    <t>D/01</t>
  </si>
  <si>
    <t>Dodávka dveře jednokřídlové otevíravé plné s nadsvětlíkem  včetně zárubně ,  Atypický dřevěný dveřní systém , kompletní dodávka včetně zárubně a kování , 1200/2800</t>
  </si>
  <si>
    <t>130</t>
  </si>
  <si>
    <t>Dodávka dveře jednokřídlové otevíravé plné s nadsvětlíkem včetně zárubně , Atypický dřevěný dveřní systém , kompletní dodávka včetně zárubně a kování , 1200/2800</t>
  </si>
  <si>
    <t>D/02</t>
  </si>
  <si>
    <t>Dodávka dveře jednokřídlové otevíravé plné , Atypický dřevěný dveřní systém , kompletní dodávka včetně zárubně a kování , 800/2100</t>
  </si>
  <si>
    <t>132</t>
  </si>
  <si>
    <t>67</t>
  </si>
  <si>
    <t>D/03</t>
  </si>
  <si>
    <t>Dodávka dveře dvoukřídlové otevíravé plné s nadsvětlíkem ,  Atypický dřevěný dveřní systém , kompletní dodávka včetně kování a zarubně , 1500/2900</t>
  </si>
  <si>
    <t>134</t>
  </si>
  <si>
    <t>Dodávka dveře dvoukřídlové otevíravé plné s nadsvětlíkem , Atypický dřevěný dveřní systém , kompletní dodávka včetně kování a zarubně , 1500/2900</t>
  </si>
  <si>
    <t>D/04</t>
  </si>
  <si>
    <t>Dodávka dveře dvoukřídlové otevíravé plné s nadsvětlíkem ,  Atypický dřevěný dveřní systém , kompletní dodávka včetně kování a zarubně , 2250/5600</t>
  </si>
  <si>
    <t>136</t>
  </si>
  <si>
    <t>Dodávka dveře dvoukřídlové otevíravé plné s nadsvětlíkem , Atypický dřevěný dveřní systém , kompletní dodávka včetně kování a zarubně , 2250/5600</t>
  </si>
  <si>
    <t>69</t>
  </si>
  <si>
    <t>766694113</t>
  </si>
  <si>
    <t>Montáž parapetních desek dřevěných, laminovaných šířky do 30 cm délky do 2,6 m</t>
  </si>
  <si>
    <t>138</t>
  </si>
  <si>
    <t>T01-T11</t>
  </si>
  <si>
    <t>Dodávka pareptních desek dřevěných z MDF desky, bílý, lakovaný, s nosem</t>
  </si>
  <si>
    <t>140</t>
  </si>
  <si>
    <t>Poznámka k položce:
Poznámka k položce: jde o šířky okeních otvorů (zohlednit možné přesahy)</t>
  </si>
  <si>
    <t>71</t>
  </si>
  <si>
    <t>998766203</t>
  </si>
  <si>
    <t>Přesun hmot procentní pro konstrukce truhlářské v objektech v do 24 m</t>
  </si>
  <si>
    <t>142</t>
  </si>
  <si>
    <t>Přesun hmot pro konstrukce truhlářské stanovený procentní sazbou (%) z ceny vodorovná dopravní vzdálenost do 50 m v objektech výšky přes 12 do 24 m</t>
  </si>
  <si>
    <t>D8</t>
  </si>
  <si>
    <t>767: Zámečnické konstrukce</t>
  </si>
  <si>
    <t>Z 01</t>
  </si>
  <si>
    <t>OCELOVÁ MŘÍŽ OKNA 1000/1750, kompletní dodávka včetně montáže</t>
  </si>
  <si>
    <t>144</t>
  </si>
  <si>
    <t>73</t>
  </si>
  <si>
    <t>Z 02</t>
  </si>
  <si>
    <t>OCELOVÁ MŘÍŽ OKNA 1000/900, kompletní dodávka včetně montáže</t>
  </si>
  <si>
    <t>146</t>
  </si>
  <si>
    <t>Z 03</t>
  </si>
  <si>
    <t>OCELOVÁ MŘÍŽ OKNA 1000/720, kompletní dodávka včetně montáže</t>
  </si>
  <si>
    <t>148</t>
  </si>
  <si>
    <t>75</t>
  </si>
  <si>
    <t>Z 04a</t>
  </si>
  <si>
    <t>REVIZNÍ DVÍŘKA NA FASÁDĚ 1000/500, kompletní dodávka včetně montáže</t>
  </si>
  <si>
    <t>150</t>
  </si>
  <si>
    <t>Z 04b</t>
  </si>
  <si>
    <t>REVIZNÍ DVÍŘKA NA FASÁDĚ 1000/700, kompletní dodávka včetně montáže</t>
  </si>
  <si>
    <t>152</t>
  </si>
  <si>
    <t>77</t>
  </si>
  <si>
    <t>Z 05a</t>
  </si>
  <si>
    <t>VĚTRACÍ MŘÍŽKA 1000/500, kompletní dodávka včetně montáže</t>
  </si>
  <si>
    <t>154</t>
  </si>
  <si>
    <t>Z 05b</t>
  </si>
  <si>
    <t>VĚTRACÍ MŘÍŽKA 1000/400, kompletní dodávka včetně montáže</t>
  </si>
  <si>
    <t>156</t>
  </si>
  <si>
    <t>79</t>
  </si>
  <si>
    <t>Z 05c</t>
  </si>
  <si>
    <t>VĚTRACÍ MŘÍŽKA 1000/300, kompletní dodávka včetně montáže</t>
  </si>
  <si>
    <t>158</t>
  </si>
  <si>
    <t>Z 05c.1</t>
  </si>
  <si>
    <t>VĚTRACÍ MŘÍŽKA 400/400, kompletní dodávka včetně montáže</t>
  </si>
  <si>
    <t>160</t>
  </si>
  <si>
    <t>81</t>
  </si>
  <si>
    <t>Z 06R</t>
  </si>
  <si>
    <t>Přípomoce HSV pro osazení mříží ,dvířek a větracích mřížek</t>
  </si>
  <si>
    <t>Kč</t>
  </si>
  <si>
    <t>162</t>
  </si>
  <si>
    <t>998767203</t>
  </si>
  <si>
    <t>Přesun hmot procentní pro zámečnické konstrukce v objektech v do 24 m</t>
  </si>
  <si>
    <t>164</t>
  </si>
  <si>
    <t>Přesun hmot pro zámečnické konstrukce  stanovený procentní sazbou (%) z ceny vodorovná dopravní vzdálenost do 50 m v objektech výšky přes 12 do 24 m</t>
  </si>
  <si>
    <t>D9</t>
  </si>
  <si>
    <t>784: Malby</t>
  </si>
  <si>
    <t>83</t>
  </si>
  <si>
    <t>784221105R</t>
  </si>
  <si>
    <t>Dvojnásobné bílé malby  ze směsí za sucha dobře otěruvzdorných v místnostech přes 5,0m</t>
  </si>
  <si>
    <t>166</t>
  </si>
  <si>
    <t>Dvojnásobné bílé malby  ze směsí za sucha dobře otěruvzdorných v místnostech do 3,80 m</t>
  </si>
  <si>
    <t>Poznámka k položce:
Poznámka k položce: SDK v podkroví +10% okolo oken</t>
  </si>
  <si>
    <t>VON - VRN+ON</t>
  </si>
  <si>
    <t>Na Bendovce č.p. 186/20, 180 00 Praha 8 -Bohnice</t>
  </si>
  <si>
    <t>BOMART spol. s r.o.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</si>
  <si>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</si>
  <si>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</si>
  <si>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</si>
  <si>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</si>
  <si>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</si>
  <si>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</si>
  <si>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</si>
  <si>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</si>
  <si>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</si>
  <si>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</si>
  <si>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</si>
  <si>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VRN3</t>
  </si>
  <si>
    <t>Zařízení staveniště</t>
  </si>
  <si>
    <t>030001000</t>
  </si>
  <si>
    <t>030001001</t>
  </si>
  <si>
    <t>Mimostaveništní doprava</t>
  </si>
  <si>
    <t>030001002</t>
  </si>
  <si>
    <t>Stížené pracovní podmínky při práci za provozu školy</t>
  </si>
  <si>
    <t>VRN4</t>
  </si>
  <si>
    <t>Inženýrská činnost</t>
  </si>
  <si>
    <t>030001003</t>
  </si>
  <si>
    <t>Kompletační a inženýrská činnost</t>
  </si>
  <si>
    <t>VRN9</t>
  </si>
  <si>
    <t>Ostatní náklady</t>
  </si>
  <si>
    <t>092203000.1</t>
  </si>
  <si>
    <t>Vypracování výrobní dokumentace, navržení technologických postupů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</si>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</sst>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4" fontId="9" fillId="0" borderId="24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33" width="2.75" customWidth="1"/>
    <col min="34" max="34" width="3.25" customWidth="1"/>
    <col min="35" max="35" width="31.75" customWidth="1"/>
    <col min="36" max="37" width="2.375" customWidth="1"/>
    <col min="38" max="38" width="8.25" customWidth="1"/>
    <col min="39" max="39" width="3.25" customWidth="1"/>
    <col min="40" max="40" width="13.25" customWidth="1"/>
    <col min="41" max="41" width="7.375" customWidth="1"/>
    <col min="42" max="42" width="4.125" customWidth="1"/>
    <col min="43" max="43" width="15.75" customWidth="1"/>
    <col min="44" max="44" width="13.75" customWidth="1"/>
    <col min="45" max="47" width="25.875" hidden="1" customWidth="1"/>
    <col min="48" max="52" width="21.75" hidden="1" customWidth="1"/>
    <col min="53" max="53" width="19.125" hidden="1" customWidth="1"/>
    <col min="54" max="54" width="25" hidden="1" customWidth="1"/>
    <col min="55" max="56" width="19.125" hidden="1" customWidth="1"/>
    <col min="57" max="57" width="66.375" customWidth="1"/>
    <col min="71" max="91" width="9.25" hidden="1"/>
  </cols>
  <sheetData>
    <row r="1" spans="1:74" ht="21.5" customHeight="1" x14ac:dyDescent="0.35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 x14ac:dyDescent="0.35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22" t="s">
        <v>8</v>
      </c>
      <c r="BT2" s="22" t="s">
        <v>9</v>
      </c>
    </row>
    <row r="3" spans="1:74" ht="6.9" customHeight="1" x14ac:dyDescent="0.35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" customHeight="1" x14ac:dyDescent="0.35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 x14ac:dyDescent="0.35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7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55" t="s">
        <v>17</v>
      </c>
      <c r="BS5" s="22" t="s">
        <v>8</v>
      </c>
    </row>
    <row r="6" spans="1:74" ht="36.9" customHeight="1" x14ac:dyDescent="0.35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56"/>
      <c r="BS6" s="22" t="s">
        <v>8</v>
      </c>
    </row>
    <row r="7" spans="1:74" ht="14.4" customHeight="1" x14ac:dyDescent="0.35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23</v>
      </c>
      <c r="AO7" s="27"/>
      <c r="AP7" s="27"/>
      <c r="AQ7" s="29"/>
      <c r="BE7" s="356"/>
      <c r="BS7" s="22" t="s">
        <v>8</v>
      </c>
    </row>
    <row r="8" spans="1:74" ht="14.4" customHeight="1" x14ac:dyDescent="0.35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26</v>
      </c>
      <c r="AL8" s="27"/>
      <c r="AM8" s="27"/>
      <c r="AN8" s="36" t="s">
        <v>27</v>
      </c>
      <c r="AO8" s="27"/>
      <c r="AP8" s="27"/>
      <c r="AQ8" s="29"/>
      <c r="BE8" s="356"/>
      <c r="BS8" s="22" t="s">
        <v>8</v>
      </c>
    </row>
    <row r="9" spans="1:74" ht="14.4" customHeight="1" x14ac:dyDescent="0.35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6"/>
      <c r="BS9" s="22" t="s">
        <v>8</v>
      </c>
    </row>
    <row r="10" spans="1:74" ht="14.4" customHeight="1" x14ac:dyDescent="0.35">
      <c r="B10" s="26"/>
      <c r="C10" s="27"/>
      <c r="D10" s="35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29</v>
      </c>
      <c r="AL10" s="27"/>
      <c r="AM10" s="27"/>
      <c r="AN10" s="33" t="s">
        <v>23</v>
      </c>
      <c r="AO10" s="27"/>
      <c r="AP10" s="27"/>
      <c r="AQ10" s="29"/>
      <c r="BE10" s="356"/>
      <c r="BS10" s="22" t="s">
        <v>8</v>
      </c>
    </row>
    <row r="11" spans="1:74" ht="18.5" customHeight="1" x14ac:dyDescent="0.35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23</v>
      </c>
      <c r="AO11" s="27"/>
      <c r="AP11" s="27"/>
      <c r="AQ11" s="29"/>
      <c r="BE11" s="356"/>
      <c r="BS11" s="22" t="s">
        <v>8</v>
      </c>
    </row>
    <row r="12" spans="1:74" ht="6.9" customHeight="1" x14ac:dyDescent="0.35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6"/>
      <c r="BS12" s="22" t="s">
        <v>8</v>
      </c>
    </row>
    <row r="13" spans="1:74" ht="14.4" customHeight="1" x14ac:dyDescent="0.35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29</v>
      </c>
      <c r="AL13" s="27"/>
      <c r="AM13" s="27"/>
      <c r="AN13" s="37" t="s">
        <v>33</v>
      </c>
      <c r="AO13" s="27"/>
      <c r="AP13" s="27"/>
      <c r="AQ13" s="29"/>
      <c r="BE13" s="356"/>
      <c r="BS13" s="22" t="s">
        <v>8</v>
      </c>
    </row>
    <row r="14" spans="1:74" x14ac:dyDescent="0.35">
      <c r="B14" s="26"/>
      <c r="C14" s="27"/>
      <c r="D14" s="27"/>
      <c r="E14" s="325" t="s">
        <v>33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5" t="s">
        <v>31</v>
      </c>
      <c r="AL14" s="27"/>
      <c r="AM14" s="27"/>
      <c r="AN14" s="37" t="s">
        <v>33</v>
      </c>
      <c r="AO14" s="27"/>
      <c r="AP14" s="27"/>
      <c r="AQ14" s="29"/>
      <c r="BE14" s="356"/>
      <c r="BS14" s="22" t="s">
        <v>8</v>
      </c>
    </row>
    <row r="15" spans="1:74" ht="6.9" customHeight="1" x14ac:dyDescent="0.35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6"/>
      <c r="BS15" s="22" t="s">
        <v>6</v>
      </c>
    </row>
    <row r="16" spans="1:74" ht="14.4" customHeight="1" x14ac:dyDescent="0.35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29</v>
      </c>
      <c r="AL16" s="27"/>
      <c r="AM16" s="27"/>
      <c r="AN16" s="33" t="s">
        <v>23</v>
      </c>
      <c r="AO16" s="27"/>
      <c r="AP16" s="27"/>
      <c r="AQ16" s="29"/>
      <c r="BE16" s="356"/>
      <c r="BS16" s="22" t="s">
        <v>6</v>
      </c>
    </row>
    <row r="17" spans="2:71" ht="18.5" customHeight="1" x14ac:dyDescent="0.35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23</v>
      </c>
      <c r="AO17" s="27"/>
      <c r="AP17" s="27"/>
      <c r="AQ17" s="29"/>
      <c r="BE17" s="356"/>
      <c r="BS17" s="22" t="s">
        <v>36</v>
      </c>
    </row>
    <row r="18" spans="2:71" ht="6.9" customHeight="1" x14ac:dyDescent="0.35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6"/>
      <c r="BS18" s="22" t="s">
        <v>8</v>
      </c>
    </row>
    <row r="19" spans="2:71" ht="14.4" customHeight="1" x14ac:dyDescent="0.35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6"/>
      <c r="BS19" s="22" t="s">
        <v>8</v>
      </c>
    </row>
    <row r="20" spans="2:71" ht="99.75" customHeight="1" x14ac:dyDescent="0.35">
      <c r="B20" s="26"/>
      <c r="C20" s="27"/>
      <c r="D20" s="27"/>
      <c r="E20" s="327" t="s">
        <v>38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7"/>
      <c r="AP20" s="27"/>
      <c r="AQ20" s="29"/>
      <c r="BE20" s="356"/>
      <c r="BS20" s="22" t="s">
        <v>6</v>
      </c>
    </row>
    <row r="21" spans="2:71" ht="6.9" customHeight="1" x14ac:dyDescent="0.35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6"/>
    </row>
    <row r="22" spans="2:71" ht="6.9" customHeight="1" x14ac:dyDescent="0.35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6"/>
    </row>
    <row r="23" spans="2:71" s="1" customFormat="1" ht="26" customHeight="1" x14ac:dyDescent="0.35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8">
        <f>ROUND(AG51,2)</f>
        <v>0</v>
      </c>
      <c r="AL23" s="329"/>
      <c r="AM23" s="329"/>
      <c r="AN23" s="329"/>
      <c r="AO23" s="329"/>
      <c r="AP23" s="40"/>
      <c r="AQ23" s="43"/>
      <c r="BE23" s="356"/>
    </row>
    <row r="24" spans="2:71" s="1" customFormat="1" ht="6.9" customHeight="1" x14ac:dyDescent="0.35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6"/>
    </row>
    <row r="25" spans="2:71" s="1" customFormat="1" x14ac:dyDescent="0.3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0" t="s">
        <v>40</v>
      </c>
      <c r="M25" s="330"/>
      <c r="N25" s="330"/>
      <c r="O25" s="330"/>
      <c r="P25" s="40"/>
      <c r="Q25" s="40"/>
      <c r="R25" s="40"/>
      <c r="S25" s="40"/>
      <c r="T25" s="40"/>
      <c r="U25" s="40"/>
      <c r="V25" s="40"/>
      <c r="W25" s="330" t="s">
        <v>41</v>
      </c>
      <c r="X25" s="330"/>
      <c r="Y25" s="330"/>
      <c r="Z25" s="330"/>
      <c r="AA25" s="330"/>
      <c r="AB25" s="330"/>
      <c r="AC25" s="330"/>
      <c r="AD25" s="330"/>
      <c r="AE25" s="330"/>
      <c r="AF25" s="40"/>
      <c r="AG25" s="40"/>
      <c r="AH25" s="40"/>
      <c r="AI25" s="40"/>
      <c r="AJ25" s="40"/>
      <c r="AK25" s="330" t="s">
        <v>42</v>
      </c>
      <c r="AL25" s="330"/>
      <c r="AM25" s="330"/>
      <c r="AN25" s="330"/>
      <c r="AO25" s="330"/>
      <c r="AP25" s="40"/>
      <c r="AQ25" s="43"/>
      <c r="BE25" s="356"/>
    </row>
    <row r="26" spans="2:71" s="2" customFormat="1" ht="14.4" customHeight="1" x14ac:dyDescent="0.35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20">
        <v>0.21</v>
      </c>
      <c r="M26" s="321"/>
      <c r="N26" s="321"/>
      <c r="O26" s="321"/>
      <c r="P26" s="46"/>
      <c r="Q26" s="46"/>
      <c r="R26" s="46"/>
      <c r="S26" s="46"/>
      <c r="T26" s="46"/>
      <c r="U26" s="46"/>
      <c r="V26" s="46"/>
      <c r="W26" s="322">
        <f>ROUND(AZ51,2)</f>
        <v>0</v>
      </c>
      <c r="X26" s="321"/>
      <c r="Y26" s="321"/>
      <c r="Z26" s="321"/>
      <c r="AA26" s="321"/>
      <c r="AB26" s="321"/>
      <c r="AC26" s="321"/>
      <c r="AD26" s="321"/>
      <c r="AE26" s="321"/>
      <c r="AF26" s="46"/>
      <c r="AG26" s="46"/>
      <c r="AH26" s="46"/>
      <c r="AI26" s="46"/>
      <c r="AJ26" s="46"/>
      <c r="AK26" s="322">
        <f>ROUND(AV51,2)</f>
        <v>0</v>
      </c>
      <c r="AL26" s="321"/>
      <c r="AM26" s="321"/>
      <c r="AN26" s="321"/>
      <c r="AO26" s="321"/>
      <c r="AP26" s="46"/>
      <c r="AQ26" s="48"/>
      <c r="BE26" s="356"/>
    </row>
    <row r="27" spans="2:71" s="2" customFormat="1" ht="14.4" customHeight="1" x14ac:dyDescent="0.35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20">
        <v>0.15</v>
      </c>
      <c r="M27" s="321"/>
      <c r="N27" s="321"/>
      <c r="O27" s="321"/>
      <c r="P27" s="46"/>
      <c r="Q27" s="46"/>
      <c r="R27" s="46"/>
      <c r="S27" s="46"/>
      <c r="T27" s="46"/>
      <c r="U27" s="46"/>
      <c r="V27" s="46"/>
      <c r="W27" s="322">
        <f>ROUND(BA51,2)</f>
        <v>0</v>
      </c>
      <c r="X27" s="321"/>
      <c r="Y27" s="321"/>
      <c r="Z27" s="321"/>
      <c r="AA27" s="321"/>
      <c r="AB27" s="321"/>
      <c r="AC27" s="321"/>
      <c r="AD27" s="321"/>
      <c r="AE27" s="321"/>
      <c r="AF27" s="46"/>
      <c r="AG27" s="46"/>
      <c r="AH27" s="46"/>
      <c r="AI27" s="46"/>
      <c r="AJ27" s="46"/>
      <c r="AK27" s="322">
        <f>ROUND(AW51,2)</f>
        <v>0</v>
      </c>
      <c r="AL27" s="321"/>
      <c r="AM27" s="321"/>
      <c r="AN27" s="321"/>
      <c r="AO27" s="321"/>
      <c r="AP27" s="46"/>
      <c r="AQ27" s="48"/>
      <c r="BE27" s="356"/>
    </row>
    <row r="28" spans="2:71" s="2" customFormat="1" ht="14.4" hidden="1" customHeight="1" x14ac:dyDescent="0.35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20">
        <v>0.21</v>
      </c>
      <c r="M28" s="321"/>
      <c r="N28" s="321"/>
      <c r="O28" s="321"/>
      <c r="P28" s="46"/>
      <c r="Q28" s="46"/>
      <c r="R28" s="46"/>
      <c r="S28" s="46"/>
      <c r="T28" s="46"/>
      <c r="U28" s="46"/>
      <c r="V28" s="46"/>
      <c r="W28" s="322">
        <f>ROUND(BB51,2)</f>
        <v>0</v>
      </c>
      <c r="X28" s="321"/>
      <c r="Y28" s="321"/>
      <c r="Z28" s="321"/>
      <c r="AA28" s="321"/>
      <c r="AB28" s="321"/>
      <c r="AC28" s="321"/>
      <c r="AD28" s="321"/>
      <c r="AE28" s="321"/>
      <c r="AF28" s="46"/>
      <c r="AG28" s="46"/>
      <c r="AH28" s="46"/>
      <c r="AI28" s="46"/>
      <c r="AJ28" s="46"/>
      <c r="AK28" s="322">
        <v>0</v>
      </c>
      <c r="AL28" s="321"/>
      <c r="AM28" s="321"/>
      <c r="AN28" s="321"/>
      <c r="AO28" s="321"/>
      <c r="AP28" s="46"/>
      <c r="AQ28" s="48"/>
      <c r="BE28" s="356"/>
    </row>
    <row r="29" spans="2:71" s="2" customFormat="1" ht="14.4" hidden="1" customHeight="1" x14ac:dyDescent="0.35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20">
        <v>0.15</v>
      </c>
      <c r="M29" s="321"/>
      <c r="N29" s="321"/>
      <c r="O29" s="321"/>
      <c r="P29" s="46"/>
      <c r="Q29" s="46"/>
      <c r="R29" s="46"/>
      <c r="S29" s="46"/>
      <c r="T29" s="46"/>
      <c r="U29" s="46"/>
      <c r="V29" s="46"/>
      <c r="W29" s="322">
        <f>ROUND(BC51,2)</f>
        <v>0</v>
      </c>
      <c r="X29" s="321"/>
      <c r="Y29" s="321"/>
      <c r="Z29" s="321"/>
      <c r="AA29" s="321"/>
      <c r="AB29" s="321"/>
      <c r="AC29" s="321"/>
      <c r="AD29" s="321"/>
      <c r="AE29" s="321"/>
      <c r="AF29" s="46"/>
      <c r="AG29" s="46"/>
      <c r="AH29" s="46"/>
      <c r="AI29" s="46"/>
      <c r="AJ29" s="46"/>
      <c r="AK29" s="322">
        <v>0</v>
      </c>
      <c r="AL29" s="321"/>
      <c r="AM29" s="321"/>
      <c r="AN29" s="321"/>
      <c r="AO29" s="321"/>
      <c r="AP29" s="46"/>
      <c r="AQ29" s="48"/>
      <c r="BE29" s="356"/>
    </row>
    <row r="30" spans="2:71" s="2" customFormat="1" ht="14.4" hidden="1" customHeight="1" x14ac:dyDescent="0.35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20">
        <v>0</v>
      </c>
      <c r="M30" s="321"/>
      <c r="N30" s="321"/>
      <c r="O30" s="321"/>
      <c r="P30" s="46"/>
      <c r="Q30" s="46"/>
      <c r="R30" s="46"/>
      <c r="S30" s="46"/>
      <c r="T30" s="46"/>
      <c r="U30" s="46"/>
      <c r="V30" s="46"/>
      <c r="W30" s="322">
        <f>ROUND(BD51,2)</f>
        <v>0</v>
      </c>
      <c r="X30" s="321"/>
      <c r="Y30" s="321"/>
      <c r="Z30" s="321"/>
      <c r="AA30" s="321"/>
      <c r="AB30" s="321"/>
      <c r="AC30" s="321"/>
      <c r="AD30" s="321"/>
      <c r="AE30" s="321"/>
      <c r="AF30" s="46"/>
      <c r="AG30" s="46"/>
      <c r="AH30" s="46"/>
      <c r="AI30" s="46"/>
      <c r="AJ30" s="46"/>
      <c r="AK30" s="322">
        <v>0</v>
      </c>
      <c r="AL30" s="321"/>
      <c r="AM30" s="321"/>
      <c r="AN30" s="321"/>
      <c r="AO30" s="321"/>
      <c r="AP30" s="46"/>
      <c r="AQ30" s="48"/>
      <c r="BE30" s="356"/>
    </row>
    <row r="31" spans="2:71" s="1" customFormat="1" ht="6.9" customHeight="1" x14ac:dyDescent="0.35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6"/>
    </row>
    <row r="32" spans="2:71" s="1" customFormat="1" ht="26" customHeight="1" x14ac:dyDescent="0.35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35" t="s">
        <v>51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56"/>
    </row>
    <row r="33" spans="2:56" s="1" customFormat="1" ht="6.9" customHeight="1" x14ac:dyDescent="0.35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 x14ac:dyDescent="0.35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 x14ac:dyDescent="0.35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" customHeight="1" x14ac:dyDescent="0.35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" customHeight="1" x14ac:dyDescent="0.35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" customHeight="1" x14ac:dyDescent="0.35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109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" customHeight="1" x14ac:dyDescent="0.35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5" t="str">
        <f>K6</f>
        <v>Snižování spotřeby energie Gymnázium PORG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P42" s="68"/>
      <c r="AQ42" s="68"/>
      <c r="AR42" s="69"/>
    </row>
    <row r="43" spans="2:56" s="1" customFormat="1" ht="6.9" customHeight="1" x14ac:dyDescent="0.35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x14ac:dyDescent="0.35">
      <c r="B44" s="39"/>
      <c r="C44" s="63" t="s">
        <v>24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Lindnerova č.p. 517/3, Praha 8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26</v>
      </c>
      <c r="AJ44" s="61"/>
      <c r="AK44" s="61"/>
      <c r="AL44" s="61"/>
      <c r="AM44" s="347" t="str">
        <f>IF(AN8= "","",AN8)</f>
        <v>10. 3. 2018</v>
      </c>
      <c r="AN44" s="347"/>
      <c r="AO44" s="61"/>
      <c r="AP44" s="61"/>
      <c r="AQ44" s="61"/>
      <c r="AR44" s="59"/>
    </row>
    <row r="45" spans="2:56" s="1" customFormat="1" ht="6.9" customHeight="1" x14ac:dyDescent="0.35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x14ac:dyDescent="0.35">
      <c r="B46" s="39"/>
      <c r="C46" s="63" t="s">
        <v>28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Servisní středisko pro správu svěřeného majetku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34</v>
      </c>
      <c r="AJ46" s="61"/>
      <c r="AK46" s="61"/>
      <c r="AL46" s="61"/>
      <c r="AM46" s="348" t="str">
        <f>IF(E17="","",E17)</f>
        <v>OPTIM PROJEKT</v>
      </c>
      <c r="AN46" s="348"/>
      <c r="AO46" s="348"/>
      <c r="AP46" s="348"/>
      <c r="AQ46" s="61"/>
      <c r="AR46" s="59"/>
      <c r="AS46" s="349" t="s">
        <v>53</v>
      </c>
      <c r="AT46" s="35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x14ac:dyDescent="0.35">
      <c r="B47" s="39"/>
      <c r="C47" s="63" t="s">
        <v>32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1"/>
      <c r="AT47" s="35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1" customHeight="1" x14ac:dyDescent="0.35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3"/>
      <c r="AT48" s="35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 x14ac:dyDescent="0.35">
      <c r="B49" s="39"/>
      <c r="C49" s="331" t="s">
        <v>54</v>
      </c>
      <c r="D49" s="332"/>
      <c r="E49" s="332"/>
      <c r="F49" s="332"/>
      <c r="G49" s="332"/>
      <c r="H49" s="77"/>
      <c r="I49" s="333" t="s">
        <v>55</v>
      </c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4" t="s">
        <v>56</v>
      </c>
      <c r="AH49" s="332"/>
      <c r="AI49" s="332"/>
      <c r="AJ49" s="332"/>
      <c r="AK49" s="332"/>
      <c r="AL49" s="332"/>
      <c r="AM49" s="332"/>
      <c r="AN49" s="333" t="s">
        <v>57</v>
      </c>
      <c r="AO49" s="332"/>
      <c r="AP49" s="332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1" s="1" customFormat="1" ht="11" customHeight="1" x14ac:dyDescent="0.35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" customHeight="1" x14ac:dyDescent="0.35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2">
        <f>ROUND(SUM(AG52:AG53),2)</f>
        <v>0</v>
      </c>
      <c r="AH51" s="342"/>
      <c r="AI51" s="342"/>
      <c r="AJ51" s="342"/>
      <c r="AK51" s="342"/>
      <c r="AL51" s="342"/>
      <c r="AM51" s="342"/>
      <c r="AN51" s="343">
        <f>SUM(AG51,AT51)</f>
        <v>0</v>
      </c>
      <c r="AO51" s="343"/>
      <c r="AP51" s="343"/>
      <c r="AQ51" s="87" t="s">
        <v>23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72</v>
      </c>
      <c r="BT51" s="92" t="s">
        <v>73</v>
      </c>
      <c r="BU51" s="93" t="s">
        <v>74</v>
      </c>
      <c r="BV51" s="92" t="s">
        <v>75</v>
      </c>
      <c r="BW51" s="92" t="s">
        <v>7</v>
      </c>
      <c r="BX51" s="92" t="s">
        <v>76</v>
      </c>
      <c r="CL51" s="92" t="s">
        <v>21</v>
      </c>
    </row>
    <row r="52" spans="1:91" s="5" customFormat="1" ht="16.5" customHeight="1" x14ac:dyDescent="0.35">
      <c r="A52" s="94" t="s">
        <v>77</v>
      </c>
      <c r="B52" s="95"/>
      <c r="C52" s="96"/>
      <c r="D52" s="339" t="s">
        <v>78</v>
      </c>
      <c r="E52" s="339"/>
      <c r="F52" s="339"/>
      <c r="G52" s="339"/>
      <c r="H52" s="339"/>
      <c r="I52" s="97"/>
      <c r="J52" s="339" t="s">
        <v>79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>
        <f>'01 - Architektonicko - st...'!J27</f>
        <v>0</v>
      </c>
      <c r="AH52" s="341"/>
      <c r="AI52" s="341"/>
      <c r="AJ52" s="341"/>
      <c r="AK52" s="341"/>
      <c r="AL52" s="341"/>
      <c r="AM52" s="341"/>
      <c r="AN52" s="340">
        <f>SUM(AG52,AT52)</f>
        <v>0</v>
      </c>
      <c r="AO52" s="341"/>
      <c r="AP52" s="341"/>
      <c r="AQ52" s="98" t="s">
        <v>80</v>
      </c>
      <c r="AR52" s="99"/>
      <c r="AS52" s="100">
        <v>0</v>
      </c>
      <c r="AT52" s="101">
        <f>ROUND(SUM(AV52:AW52),2)</f>
        <v>0</v>
      </c>
      <c r="AU52" s="102">
        <f>'01 - Architektonicko - st...'!P85</f>
        <v>0</v>
      </c>
      <c r="AV52" s="101">
        <f>'01 - Architektonicko - st...'!J30</f>
        <v>0</v>
      </c>
      <c r="AW52" s="101">
        <f>'01 - Architektonicko - st...'!J31</f>
        <v>0</v>
      </c>
      <c r="AX52" s="101">
        <f>'01 - Architektonicko - st...'!J32</f>
        <v>0</v>
      </c>
      <c r="AY52" s="101">
        <f>'01 - Architektonicko - st...'!J33</f>
        <v>0</v>
      </c>
      <c r="AZ52" s="101">
        <f>'01 - Architektonicko - st...'!F30</f>
        <v>0</v>
      </c>
      <c r="BA52" s="101">
        <f>'01 - Architektonicko - st...'!F31</f>
        <v>0</v>
      </c>
      <c r="BB52" s="101">
        <f>'01 - Architektonicko - st...'!F32</f>
        <v>0</v>
      </c>
      <c r="BC52" s="101">
        <f>'01 - Architektonicko - st...'!F33</f>
        <v>0</v>
      </c>
      <c r="BD52" s="103">
        <f>'01 - Architektonicko - st...'!F34</f>
        <v>0</v>
      </c>
      <c r="BT52" s="104" t="s">
        <v>81</v>
      </c>
      <c r="BV52" s="104" t="s">
        <v>75</v>
      </c>
      <c r="BW52" s="104" t="s">
        <v>82</v>
      </c>
      <c r="BX52" s="104" t="s">
        <v>7</v>
      </c>
      <c r="CL52" s="104" t="s">
        <v>23</v>
      </c>
      <c r="CM52" s="104" t="s">
        <v>83</v>
      </c>
    </row>
    <row r="53" spans="1:91" s="5" customFormat="1" ht="16.5" customHeight="1" x14ac:dyDescent="0.35">
      <c r="A53" s="94" t="s">
        <v>77</v>
      </c>
      <c r="B53" s="95"/>
      <c r="C53" s="96"/>
      <c r="D53" s="339" t="s">
        <v>84</v>
      </c>
      <c r="E53" s="339"/>
      <c r="F53" s="339"/>
      <c r="G53" s="339"/>
      <c r="H53" s="339"/>
      <c r="I53" s="97"/>
      <c r="J53" s="339" t="s">
        <v>85</v>
      </c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40">
        <f>'VON - VRN+ON'!J27</f>
        <v>0</v>
      </c>
      <c r="AH53" s="341"/>
      <c r="AI53" s="341"/>
      <c r="AJ53" s="341"/>
      <c r="AK53" s="341"/>
      <c r="AL53" s="341"/>
      <c r="AM53" s="341"/>
      <c r="AN53" s="340">
        <f>SUM(AG53,AT53)</f>
        <v>0</v>
      </c>
      <c r="AO53" s="341"/>
      <c r="AP53" s="341"/>
      <c r="AQ53" s="98" t="s">
        <v>80</v>
      </c>
      <c r="AR53" s="99"/>
      <c r="AS53" s="105">
        <v>0</v>
      </c>
      <c r="AT53" s="106">
        <f>ROUND(SUM(AV53:AW53),2)</f>
        <v>0</v>
      </c>
      <c r="AU53" s="107">
        <f>'VON - VRN+ON'!P81</f>
        <v>0</v>
      </c>
      <c r="AV53" s="106">
        <f>'VON - VRN+ON'!J30</f>
        <v>0</v>
      </c>
      <c r="AW53" s="106">
        <f>'VON - VRN+ON'!J31</f>
        <v>0</v>
      </c>
      <c r="AX53" s="106">
        <f>'VON - VRN+ON'!J32</f>
        <v>0</v>
      </c>
      <c r="AY53" s="106">
        <f>'VON - VRN+ON'!J33</f>
        <v>0</v>
      </c>
      <c r="AZ53" s="106">
        <f>'VON - VRN+ON'!F30</f>
        <v>0</v>
      </c>
      <c r="BA53" s="106">
        <f>'VON - VRN+ON'!F31</f>
        <v>0</v>
      </c>
      <c r="BB53" s="106">
        <f>'VON - VRN+ON'!F32</f>
        <v>0</v>
      </c>
      <c r="BC53" s="106">
        <f>'VON - VRN+ON'!F33</f>
        <v>0</v>
      </c>
      <c r="BD53" s="108">
        <f>'VON - VRN+ON'!F34</f>
        <v>0</v>
      </c>
      <c r="BT53" s="104" t="s">
        <v>81</v>
      </c>
      <c r="BV53" s="104" t="s">
        <v>75</v>
      </c>
      <c r="BW53" s="104" t="s">
        <v>86</v>
      </c>
      <c r="BX53" s="104" t="s">
        <v>7</v>
      </c>
      <c r="CL53" s="104" t="s">
        <v>23</v>
      </c>
      <c r="CM53" s="104" t="s">
        <v>83</v>
      </c>
    </row>
    <row r="54" spans="1:91" s="1" customFormat="1" ht="30" customHeight="1" x14ac:dyDescent="0.35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" customHeight="1" x14ac:dyDescent="0.35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eQZJ874U5LfmJp/9ziyIDhbvOfNdH28PYTGn+8318+hYWY8S3jQSZTQH9NR0kB1LLjkZ5+yaT3bDBxa2QCoJKg==" saltValue="FMR2gocnH9bBE61BxrmeJsp2yDAZad8htF4dgMS+/IE8ZYeXKLcrvAY+k3IKY9+he6KoHJRwa3bewXA4OwQw7A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Architektonicko - st...'!C2" display="/" xr:uid="{00000000-0004-0000-0000-000002000000}"/>
    <hyperlink ref="A53" location="'VON - VRN+ON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26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09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19"/>
      <c r="B1" s="110"/>
      <c r="C1" s="110"/>
      <c r="D1" s="111" t="s">
        <v>1</v>
      </c>
      <c r="E1" s="110"/>
      <c r="F1" s="112" t="s">
        <v>87</v>
      </c>
      <c r="G1" s="362" t="s">
        <v>88</v>
      </c>
      <c r="H1" s="362"/>
      <c r="I1" s="113"/>
      <c r="J1" s="112" t="s">
        <v>89</v>
      </c>
      <c r="K1" s="111" t="s">
        <v>90</v>
      </c>
      <c r="L1" s="112" t="s">
        <v>91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 x14ac:dyDescent="0.35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2" t="s">
        <v>82</v>
      </c>
    </row>
    <row r="3" spans="1:70" ht="6.9" customHeight="1" x14ac:dyDescent="0.35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83</v>
      </c>
    </row>
    <row r="4" spans="1:70" ht="36.9" customHeight="1" x14ac:dyDescent="0.35">
      <c r="B4" s="26"/>
      <c r="C4" s="27"/>
      <c r="D4" s="28" t="s">
        <v>92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 x14ac:dyDescent="0.35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x14ac:dyDescent="0.3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5">
      <c r="B7" s="26"/>
      <c r="C7" s="27"/>
      <c r="D7" s="27"/>
      <c r="E7" s="363" t="str">
        <f>'Rekapitulace stavby'!K6</f>
        <v>Snižování spotřeby energie Gymnázium PORG</v>
      </c>
      <c r="F7" s="364"/>
      <c r="G7" s="364"/>
      <c r="H7" s="364"/>
      <c r="I7" s="115"/>
      <c r="J7" s="27"/>
      <c r="K7" s="29"/>
    </row>
    <row r="8" spans="1:70" s="1" customFormat="1" x14ac:dyDescent="0.35">
      <c r="B8" s="39"/>
      <c r="C8" s="40"/>
      <c r="D8" s="35" t="s">
        <v>93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 x14ac:dyDescent="0.35">
      <c r="B9" s="39"/>
      <c r="C9" s="40"/>
      <c r="D9" s="40"/>
      <c r="E9" s="365" t="s">
        <v>94</v>
      </c>
      <c r="F9" s="366"/>
      <c r="G9" s="366"/>
      <c r="H9" s="366"/>
      <c r="I9" s="116"/>
      <c r="J9" s="40"/>
      <c r="K9" s="43"/>
    </row>
    <row r="10" spans="1:70" s="1" customFormat="1" x14ac:dyDescent="0.3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 x14ac:dyDescent="0.35">
      <c r="B11" s="39"/>
      <c r="C11" s="40"/>
      <c r="D11" s="35" t="s">
        <v>20</v>
      </c>
      <c r="E11" s="40"/>
      <c r="F11" s="33" t="s">
        <v>23</v>
      </c>
      <c r="G11" s="40"/>
      <c r="H11" s="40"/>
      <c r="I11" s="117" t="s">
        <v>22</v>
      </c>
      <c r="J11" s="33" t="s">
        <v>23</v>
      </c>
      <c r="K11" s="43"/>
    </row>
    <row r="12" spans="1:70" s="1" customFormat="1" ht="14.4" customHeight="1" x14ac:dyDescent="0.35">
      <c r="B12" s="39"/>
      <c r="C12" s="40"/>
      <c r="D12" s="35" t="s">
        <v>24</v>
      </c>
      <c r="E12" s="40"/>
      <c r="F12" s="33" t="s">
        <v>95</v>
      </c>
      <c r="G12" s="40"/>
      <c r="H12" s="40"/>
      <c r="I12" s="117" t="s">
        <v>26</v>
      </c>
      <c r="J12" s="118" t="str">
        <f>'Rekapitulace stavby'!AN8</f>
        <v>10. 3. 2018</v>
      </c>
      <c r="K12" s="43"/>
    </row>
    <row r="13" spans="1:70" s="1" customFormat="1" ht="11" customHeight="1" x14ac:dyDescent="0.35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 x14ac:dyDescent="0.35">
      <c r="B14" s="39"/>
      <c r="C14" s="40"/>
      <c r="D14" s="35" t="s">
        <v>28</v>
      </c>
      <c r="E14" s="40"/>
      <c r="F14" s="40"/>
      <c r="G14" s="40"/>
      <c r="H14" s="40"/>
      <c r="I14" s="117" t="s">
        <v>29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5">
      <c r="B15" s="39"/>
      <c r="C15" s="40"/>
      <c r="D15" s="40"/>
      <c r="E15" s="33" t="str">
        <f>IF('Rekapitulace stavby'!E11="","",'Rekapitulace stavby'!E11)</f>
        <v>Servisní středisko pro správu svěřeného majetku</v>
      </c>
      <c r="F15" s="40"/>
      <c r="G15" s="40"/>
      <c r="H15" s="40"/>
      <c r="I15" s="117" t="s">
        <v>31</v>
      </c>
      <c r="J15" s="33" t="str">
        <f>IF('Rekapitulace stavby'!AN11="","",'Rekapitulace stavby'!AN11)</f>
        <v/>
      </c>
      <c r="K15" s="43"/>
    </row>
    <row r="16" spans="1:70" s="1" customFormat="1" ht="6.9" customHeight="1" x14ac:dyDescent="0.35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 x14ac:dyDescent="0.35">
      <c r="B17" s="39"/>
      <c r="C17" s="40"/>
      <c r="D17" s="35" t="s">
        <v>32</v>
      </c>
      <c r="E17" s="40"/>
      <c r="F17" s="40"/>
      <c r="G17" s="40"/>
      <c r="H17" s="40"/>
      <c r="I17" s="117" t="s">
        <v>29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5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 x14ac:dyDescent="0.35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 x14ac:dyDescent="0.35">
      <c r="B20" s="39"/>
      <c r="C20" s="40"/>
      <c r="D20" s="35" t="s">
        <v>34</v>
      </c>
      <c r="E20" s="40"/>
      <c r="F20" s="40"/>
      <c r="G20" s="40"/>
      <c r="H20" s="40"/>
      <c r="I20" s="117" t="s">
        <v>29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5">
      <c r="B21" s="39"/>
      <c r="C21" s="40"/>
      <c r="D21" s="40"/>
      <c r="E21" s="33" t="str">
        <f>IF('Rekapitulace stavby'!E17="","",'Rekapitulace stavby'!E17)</f>
        <v>OPTIM PROJEKT</v>
      </c>
      <c r="F21" s="40"/>
      <c r="G21" s="40"/>
      <c r="H21" s="40"/>
      <c r="I21" s="117" t="s">
        <v>31</v>
      </c>
      <c r="J21" s="33" t="str">
        <f>IF('Rekapitulace stavby'!AN17="","",'Rekapitulace stavby'!AN17)</f>
        <v/>
      </c>
      <c r="K21" s="43"/>
    </row>
    <row r="22" spans="2:11" s="1" customFormat="1" ht="6.9" customHeight="1" x14ac:dyDescent="0.35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 x14ac:dyDescent="0.35">
      <c r="B23" s="39"/>
      <c r="C23" s="40"/>
      <c r="D23" s="35" t="s">
        <v>37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5">
      <c r="B24" s="119"/>
      <c r="C24" s="120"/>
      <c r="D24" s="120"/>
      <c r="E24" s="327" t="s">
        <v>23</v>
      </c>
      <c r="F24" s="327"/>
      <c r="G24" s="327"/>
      <c r="H24" s="327"/>
      <c r="I24" s="121"/>
      <c r="J24" s="120"/>
      <c r="K24" s="122"/>
    </row>
    <row r="25" spans="2:11" s="1" customFormat="1" ht="6.9" customHeight="1" x14ac:dyDescent="0.35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 x14ac:dyDescent="0.35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 x14ac:dyDescent="0.35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" customHeight="1" x14ac:dyDescent="0.35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 x14ac:dyDescent="0.35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" customHeight="1" x14ac:dyDescent="0.35">
      <c r="B30" s="39"/>
      <c r="C30" s="40"/>
      <c r="D30" s="47" t="s">
        <v>43</v>
      </c>
      <c r="E30" s="47" t="s">
        <v>44</v>
      </c>
      <c r="F30" s="128">
        <f>ROUND(SUM(BE85:BE325), 2)</f>
        <v>0</v>
      </c>
      <c r="G30" s="40"/>
      <c r="H30" s="40"/>
      <c r="I30" s="129">
        <v>0.21</v>
      </c>
      <c r="J30" s="128">
        <f>ROUND(ROUND((SUM(BE85:BE325)), 2)*I30, 2)</f>
        <v>0</v>
      </c>
      <c r="K30" s="43"/>
    </row>
    <row r="31" spans="2:11" s="1" customFormat="1" ht="14.4" customHeight="1" x14ac:dyDescent="0.35">
      <c r="B31" s="39"/>
      <c r="C31" s="40"/>
      <c r="D31" s="40"/>
      <c r="E31" s="47" t="s">
        <v>45</v>
      </c>
      <c r="F31" s="128">
        <f>ROUND(SUM(BF85:BF325), 2)</f>
        <v>0</v>
      </c>
      <c r="G31" s="40"/>
      <c r="H31" s="40"/>
      <c r="I31" s="129">
        <v>0.15</v>
      </c>
      <c r="J31" s="128">
        <f>ROUND(ROUND((SUM(BF85:BF325)), 2)*I31, 2)</f>
        <v>0</v>
      </c>
      <c r="K31" s="43"/>
    </row>
    <row r="32" spans="2:11" s="1" customFormat="1" ht="14.4" hidden="1" customHeight="1" x14ac:dyDescent="0.35">
      <c r="B32" s="39"/>
      <c r="C32" s="40"/>
      <c r="D32" s="40"/>
      <c r="E32" s="47" t="s">
        <v>46</v>
      </c>
      <c r="F32" s="128">
        <f>ROUND(SUM(BG85:BG325),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 x14ac:dyDescent="0.35">
      <c r="B33" s="39"/>
      <c r="C33" s="40"/>
      <c r="D33" s="40"/>
      <c r="E33" s="47" t="s">
        <v>47</v>
      </c>
      <c r="F33" s="128">
        <f>ROUND(SUM(BH85:BH325),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 x14ac:dyDescent="0.35">
      <c r="B34" s="39"/>
      <c r="C34" s="40"/>
      <c r="D34" s="40"/>
      <c r="E34" s="47" t="s">
        <v>48</v>
      </c>
      <c r="F34" s="128">
        <f>ROUND(SUM(BI85:BI325),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 x14ac:dyDescent="0.35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 x14ac:dyDescent="0.35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" customHeight="1" x14ac:dyDescent="0.35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 x14ac:dyDescent="0.35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 x14ac:dyDescent="0.35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 x14ac:dyDescent="0.35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 x14ac:dyDescent="0.35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5">
      <c r="B45" s="39"/>
      <c r="C45" s="40"/>
      <c r="D45" s="40"/>
      <c r="E45" s="363" t="str">
        <f>E7</f>
        <v>Snižování spotřeby energie Gymnázium PORG</v>
      </c>
      <c r="F45" s="364"/>
      <c r="G45" s="364"/>
      <c r="H45" s="364"/>
      <c r="I45" s="116"/>
      <c r="J45" s="40"/>
      <c r="K45" s="43"/>
    </row>
    <row r="46" spans="2:11" s="1" customFormat="1" ht="14.4" customHeight="1" x14ac:dyDescent="0.35">
      <c r="B46" s="39"/>
      <c r="C46" s="35" t="s">
        <v>93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5">
      <c r="B47" s="39"/>
      <c r="C47" s="40"/>
      <c r="D47" s="40"/>
      <c r="E47" s="365" t="str">
        <f>E9</f>
        <v>01 - Architektonicko - stavební</v>
      </c>
      <c r="F47" s="366"/>
      <c r="G47" s="366"/>
      <c r="H47" s="366"/>
      <c r="I47" s="116"/>
      <c r="J47" s="40"/>
      <c r="K47" s="43"/>
    </row>
    <row r="48" spans="2:11" s="1" customFormat="1" ht="6.9" customHeight="1" x14ac:dyDescent="0.35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5">
      <c r="B49" s="39"/>
      <c r="C49" s="35" t="s">
        <v>24</v>
      </c>
      <c r="D49" s="40"/>
      <c r="E49" s="40"/>
      <c r="F49" s="33" t="str">
        <f>F12</f>
        <v xml:space="preserve"> </v>
      </c>
      <c r="G49" s="40"/>
      <c r="H49" s="40"/>
      <c r="I49" s="117" t="s">
        <v>26</v>
      </c>
      <c r="J49" s="118" t="str">
        <f>IF(J12="","",J12)</f>
        <v>10. 3. 2018</v>
      </c>
      <c r="K49" s="43"/>
    </row>
    <row r="50" spans="2:47" s="1" customFormat="1" ht="6.9" customHeight="1" x14ac:dyDescent="0.35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x14ac:dyDescent="0.35">
      <c r="B51" s="39"/>
      <c r="C51" s="35" t="s">
        <v>28</v>
      </c>
      <c r="D51" s="40"/>
      <c r="E51" s="40"/>
      <c r="F51" s="33" t="str">
        <f>E15</f>
        <v>Servisní středisko pro správu svěřeného majetku</v>
      </c>
      <c r="G51" s="40"/>
      <c r="H51" s="40"/>
      <c r="I51" s="117" t="s">
        <v>34</v>
      </c>
      <c r="J51" s="327" t="str">
        <f>E21</f>
        <v>OPTIM PROJEKT</v>
      </c>
      <c r="K51" s="43"/>
    </row>
    <row r="52" spans="2:47" s="1" customFormat="1" ht="14.4" customHeight="1" x14ac:dyDescent="0.35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4" customHeight="1" x14ac:dyDescent="0.35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5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4" customHeight="1" x14ac:dyDescent="0.35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5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100</v>
      </c>
    </row>
    <row r="57" spans="2:47" s="7" customFormat="1" ht="24.9" customHeight="1" x14ac:dyDescent="0.35">
      <c r="B57" s="147"/>
      <c r="C57" s="148"/>
      <c r="D57" s="149" t="s">
        <v>101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7" customFormat="1" ht="24.9" customHeight="1" x14ac:dyDescent="0.35">
      <c r="B58" s="147"/>
      <c r="C58" s="148"/>
      <c r="D58" s="149" t="s">
        <v>102</v>
      </c>
      <c r="E58" s="150"/>
      <c r="F58" s="150"/>
      <c r="G58" s="150"/>
      <c r="H58" s="150"/>
      <c r="I58" s="151"/>
      <c r="J58" s="152">
        <f>J108</f>
        <v>0</v>
      </c>
      <c r="K58" s="153"/>
    </row>
    <row r="59" spans="2:47" s="7" customFormat="1" ht="24.9" customHeight="1" x14ac:dyDescent="0.35">
      <c r="B59" s="147"/>
      <c r="C59" s="148"/>
      <c r="D59" s="149" t="s">
        <v>103</v>
      </c>
      <c r="E59" s="150"/>
      <c r="F59" s="150"/>
      <c r="G59" s="150"/>
      <c r="H59" s="150"/>
      <c r="I59" s="151"/>
      <c r="J59" s="152">
        <f>J162</f>
        <v>0</v>
      </c>
      <c r="K59" s="153"/>
    </row>
    <row r="60" spans="2:47" s="7" customFormat="1" ht="24.9" customHeight="1" x14ac:dyDescent="0.35">
      <c r="B60" s="147"/>
      <c r="C60" s="148"/>
      <c r="D60" s="149" t="s">
        <v>104</v>
      </c>
      <c r="E60" s="150"/>
      <c r="F60" s="150"/>
      <c r="G60" s="150"/>
      <c r="H60" s="150"/>
      <c r="I60" s="151"/>
      <c r="J60" s="152">
        <f>J181</f>
        <v>0</v>
      </c>
      <c r="K60" s="153"/>
    </row>
    <row r="61" spans="2:47" s="7" customFormat="1" ht="24.9" customHeight="1" x14ac:dyDescent="0.35">
      <c r="B61" s="147"/>
      <c r="C61" s="148"/>
      <c r="D61" s="149" t="s">
        <v>105</v>
      </c>
      <c r="E61" s="150"/>
      <c r="F61" s="150"/>
      <c r="G61" s="150"/>
      <c r="H61" s="150"/>
      <c r="I61" s="151"/>
      <c r="J61" s="152">
        <f>J214</f>
        <v>0</v>
      </c>
      <c r="K61" s="153"/>
    </row>
    <row r="62" spans="2:47" s="7" customFormat="1" ht="24.9" customHeight="1" x14ac:dyDescent="0.35">
      <c r="B62" s="147"/>
      <c r="C62" s="148"/>
      <c r="D62" s="149" t="s">
        <v>106</v>
      </c>
      <c r="E62" s="150"/>
      <c r="F62" s="150"/>
      <c r="G62" s="150"/>
      <c r="H62" s="150"/>
      <c r="I62" s="151"/>
      <c r="J62" s="152">
        <f>J223</f>
        <v>0</v>
      </c>
      <c r="K62" s="153"/>
    </row>
    <row r="63" spans="2:47" s="7" customFormat="1" ht="24.9" customHeight="1" x14ac:dyDescent="0.35">
      <c r="B63" s="147"/>
      <c r="C63" s="148"/>
      <c r="D63" s="149" t="s">
        <v>107</v>
      </c>
      <c r="E63" s="150"/>
      <c r="F63" s="150"/>
      <c r="G63" s="150"/>
      <c r="H63" s="150"/>
      <c r="I63" s="151"/>
      <c r="J63" s="152">
        <f>J227</f>
        <v>0</v>
      </c>
      <c r="K63" s="153"/>
    </row>
    <row r="64" spans="2:47" s="7" customFormat="1" ht="24.9" customHeight="1" x14ac:dyDescent="0.35">
      <c r="B64" s="147"/>
      <c r="C64" s="148"/>
      <c r="D64" s="149" t="s">
        <v>108</v>
      </c>
      <c r="E64" s="150"/>
      <c r="F64" s="150"/>
      <c r="G64" s="150"/>
      <c r="H64" s="150"/>
      <c r="I64" s="151"/>
      <c r="J64" s="152">
        <f>J299</f>
        <v>0</v>
      </c>
      <c r="K64" s="153"/>
    </row>
    <row r="65" spans="2:12" s="7" customFormat="1" ht="24.9" customHeight="1" x14ac:dyDescent="0.35">
      <c r="B65" s="147"/>
      <c r="C65" s="148"/>
      <c r="D65" s="149" t="s">
        <v>109</v>
      </c>
      <c r="E65" s="150"/>
      <c r="F65" s="150"/>
      <c r="G65" s="150"/>
      <c r="H65" s="150"/>
      <c r="I65" s="151"/>
      <c r="J65" s="152">
        <f>J322</f>
        <v>0</v>
      </c>
      <c r="K65" s="153"/>
    </row>
    <row r="66" spans="2:12" s="1" customFormat="1" ht="21.75" customHeight="1" x14ac:dyDescent="0.35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" customHeight="1" x14ac:dyDescent="0.35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" customHeight="1" x14ac:dyDescent="0.35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" customHeight="1" x14ac:dyDescent="0.35">
      <c r="B72" s="39"/>
      <c r="C72" s="60" t="s">
        <v>110</v>
      </c>
      <c r="D72" s="61"/>
      <c r="E72" s="61"/>
      <c r="F72" s="61"/>
      <c r="G72" s="61"/>
      <c r="H72" s="61"/>
      <c r="I72" s="154"/>
      <c r="J72" s="61"/>
      <c r="K72" s="61"/>
      <c r="L72" s="59"/>
    </row>
    <row r="73" spans="2:12" s="1" customFormat="1" ht="6.9" customHeight="1" x14ac:dyDescent="0.35">
      <c r="B73" s="39"/>
      <c r="C73" s="61"/>
      <c r="D73" s="61"/>
      <c r="E73" s="61"/>
      <c r="F73" s="61"/>
      <c r="G73" s="61"/>
      <c r="H73" s="61"/>
      <c r="I73" s="154"/>
      <c r="J73" s="61"/>
      <c r="K73" s="61"/>
      <c r="L73" s="59"/>
    </row>
    <row r="74" spans="2:12" s="1" customFormat="1" ht="14.4" customHeight="1" x14ac:dyDescent="0.35">
      <c r="B74" s="39"/>
      <c r="C74" s="63" t="s">
        <v>18</v>
      </c>
      <c r="D74" s="61"/>
      <c r="E74" s="61"/>
      <c r="F74" s="61"/>
      <c r="G74" s="61"/>
      <c r="H74" s="61"/>
      <c r="I74" s="154"/>
      <c r="J74" s="61"/>
      <c r="K74" s="61"/>
      <c r="L74" s="59"/>
    </row>
    <row r="75" spans="2:12" s="1" customFormat="1" ht="16.5" customHeight="1" x14ac:dyDescent="0.35">
      <c r="B75" s="39"/>
      <c r="C75" s="61"/>
      <c r="D75" s="61"/>
      <c r="E75" s="359" t="str">
        <f>E7</f>
        <v>Snižování spotřeby energie Gymnázium PORG</v>
      </c>
      <c r="F75" s="360"/>
      <c r="G75" s="360"/>
      <c r="H75" s="360"/>
      <c r="I75" s="154"/>
      <c r="J75" s="61"/>
      <c r="K75" s="61"/>
      <c r="L75" s="59"/>
    </row>
    <row r="76" spans="2:12" s="1" customFormat="1" ht="14.4" customHeight="1" x14ac:dyDescent="0.35">
      <c r="B76" s="39"/>
      <c r="C76" s="63" t="s">
        <v>93</v>
      </c>
      <c r="D76" s="61"/>
      <c r="E76" s="61"/>
      <c r="F76" s="61"/>
      <c r="G76" s="61"/>
      <c r="H76" s="61"/>
      <c r="I76" s="154"/>
      <c r="J76" s="61"/>
      <c r="K76" s="61"/>
      <c r="L76" s="59"/>
    </row>
    <row r="77" spans="2:12" s="1" customFormat="1" ht="17.25" customHeight="1" x14ac:dyDescent="0.35">
      <c r="B77" s="39"/>
      <c r="C77" s="61"/>
      <c r="D77" s="61"/>
      <c r="E77" s="345" t="str">
        <f>E9</f>
        <v>01 - Architektonicko - stavební</v>
      </c>
      <c r="F77" s="361"/>
      <c r="G77" s="361"/>
      <c r="H77" s="361"/>
      <c r="I77" s="154"/>
      <c r="J77" s="61"/>
      <c r="K77" s="61"/>
      <c r="L77" s="59"/>
    </row>
    <row r="78" spans="2:12" s="1" customFormat="1" ht="6.9" customHeight="1" x14ac:dyDescent="0.35">
      <c r="B78" s="39"/>
      <c r="C78" s="61"/>
      <c r="D78" s="61"/>
      <c r="E78" s="61"/>
      <c r="F78" s="61"/>
      <c r="G78" s="61"/>
      <c r="H78" s="61"/>
      <c r="I78" s="154"/>
      <c r="J78" s="61"/>
      <c r="K78" s="61"/>
      <c r="L78" s="59"/>
    </row>
    <row r="79" spans="2:12" s="1" customFormat="1" ht="18" customHeight="1" x14ac:dyDescent="0.35">
      <c r="B79" s="39"/>
      <c r="C79" s="63" t="s">
        <v>24</v>
      </c>
      <c r="D79" s="61"/>
      <c r="E79" s="61"/>
      <c r="F79" s="155" t="str">
        <f>F12</f>
        <v xml:space="preserve"> </v>
      </c>
      <c r="G79" s="61"/>
      <c r="H79" s="61"/>
      <c r="I79" s="156" t="s">
        <v>26</v>
      </c>
      <c r="J79" s="71" t="str">
        <f>IF(J12="","",J12)</f>
        <v>10. 3. 2018</v>
      </c>
      <c r="K79" s="61"/>
      <c r="L79" s="59"/>
    </row>
    <row r="80" spans="2:12" s="1" customFormat="1" ht="6.9" customHeight="1" x14ac:dyDescent="0.35">
      <c r="B80" s="39"/>
      <c r="C80" s="61"/>
      <c r="D80" s="61"/>
      <c r="E80" s="61"/>
      <c r="F80" s="61"/>
      <c r="G80" s="61"/>
      <c r="H80" s="61"/>
      <c r="I80" s="154"/>
      <c r="J80" s="61"/>
      <c r="K80" s="61"/>
      <c r="L80" s="59"/>
    </row>
    <row r="81" spans="2:65" s="1" customFormat="1" x14ac:dyDescent="0.35">
      <c r="B81" s="39"/>
      <c r="C81" s="63" t="s">
        <v>28</v>
      </c>
      <c r="D81" s="61"/>
      <c r="E81" s="61"/>
      <c r="F81" s="155" t="str">
        <f>E15</f>
        <v>Servisní středisko pro správu svěřeného majetku</v>
      </c>
      <c r="G81" s="61"/>
      <c r="H81" s="61"/>
      <c r="I81" s="156" t="s">
        <v>34</v>
      </c>
      <c r="J81" s="155" t="str">
        <f>E21</f>
        <v>OPTIM PROJEKT</v>
      </c>
      <c r="K81" s="61"/>
      <c r="L81" s="59"/>
    </row>
    <row r="82" spans="2:65" s="1" customFormat="1" ht="14.4" customHeight="1" x14ac:dyDescent="0.35">
      <c r="B82" s="39"/>
      <c r="C82" s="63" t="s">
        <v>32</v>
      </c>
      <c r="D82" s="61"/>
      <c r="E82" s="61"/>
      <c r="F82" s="155" t="str">
        <f>IF(E18="","",E18)</f>
        <v/>
      </c>
      <c r="G82" s="61"/>
      <c r="H82" s="61"/>
      <c r="I82" s="154"/>
      <c r="J82" s="61"/>
      <c r="K82" s="61"/>
      <c r="L82" s="59"/>
    </row>
    <row r="83" spans="2:65" s="1" customFormat="1" ht="10.4" customHeight="1" x14ac:dyDescent="0.35">
      <c r="B83" s="39"/>
      <c r="C83" s="61"/>
      <c r="D83" s="61"/>
      <c r="E83" s="61"/>
      <c r="F83" s="61"/>
      <c r="G83" s="61"/>
      <c r="H83" s="61"/>
      <c r="I83" s="154"/>
      <c r="J83" s="61"/>
      <c r="K83" s="61"/>
      <c r="L83" s="59"/>
    </row>
    <row r="84" spans="2:65" s="8" customFormat="1" ht="29.25" customHeight="1" x14ac:dyDescent="0.35">
      <c r="B84" s="157"/>
      <c r="C84" s="158" t="s">
        <v>111</v>
      </c>
      <c r="D84" s="159" t="s">
        <v>58</v>
      </c>
      <c r="E84" s="159" t="s">
        <v>54</v>
      </c>
      <c r="F84" s="159" t="s">
        <v>112</v>
      </c>
      <c r="G84" s="159" t="s">
        <v>113</v>
      </c>
      <c r="H84" s="159" t="s">
        <v>114</v>
      </c>
      <c r="I84" s="160" t="s">
        <v>115</v>
      </c>
      <c r="J84" s="159" t="s">
        <v>98</v>
      </c>
      <c r="K84" s="161" t="s">
        <v>116</v>
      </c>
      <c r="L84" s="162"/>
      <c r="M84" s="79" t="s">
        <v>117</v>
      </c>
      <c r="N84" s="80" t="s">
        <v>43</v>
      </c>
      <c r="O84" s="80" t="s">
        <v>118</v>
      </c>
      <c r="P84" s="80" t="s">
        <v>119</v>
      </c>
      <c r="Q84" s="80" t="s">
        <v>120</v>
      </c>
      <c r="R84" s="80" t="s">
        <v>121</v>
      </c>
      <c r="S84" s="80" t="s">
        <v>122</v>
      </c>
      <c r="T84" s="81" t="s">
        <v>123</v>
      </c>
    </row>
    <row r="85" spans="2:65" s="1" customFormat="1" ht="29.25" customHeight="1" x14ac:dyDescent="0.35">
      <c r="B85" s="39"/>
      <c r="C85" s="85" t="s">
        <v>99</v>
      </c>
      <c r="D85" s="61"/>
      <c r="E85" s="61"/>
      <c r="F85" s="61"/>
      <c r="G85" s="61"/>
      <c r="H85" s="61"/>
      <c r="I85" s="154"/>
      <c r="J85" s="163">
        <f>BK85</f>
        <v>0</v>
      </c>
      <c r="K85" s="61"/>
      <c r="L85" s="59"/>
      <c r="M85" s="82"/>
      <c r="N85" s="83"/>
      <c r="O85" s="83"/>
      <c r="P85" s="164">
        <f>P86+P108+P162+P181+P214+P223+P227+P299+P322</f>
        <v>0</v>
      </c>
      <c r="Q85" s="83"/>
      <c r="R85" s="164">
        <f>R86+R108+R162+R181+R214+R223+R227+R299+R322</f>
        <v>4.6322899599999996</v>
      </c>
      <c r="S85" s="83"/>
      <c r="T85" s="165">
        <f>T86+T108+T162+T181+T214+T223+T227+T299+T322</f>
        <v>14.918881000000001</v>
      </c>
      <c r="AT85" s="22" t="s">
        <v>72</v>
      </c>
      <c r="AU85" s="22" t="s">
        <v>100</v>
      </c>
      <c r="BK85" s="166">
        <f>BK86+BK108+BK162+BK181+BK214+BK223+BK227+BK299+BK322</f>
        <v>0</v>
      </c>
    </row>
    <row r="86" spans="2:65" s="9" customFormat="1" ht="37.4" customHeight="1" x14ac:dyDescent="0.35">
      <c r="B86" s="167"/>
      <c r="C86" s="168"/>
      <c r="D86" s="169" t="s">
        <v>72</v>
      </c>
      <c r="E86" s="170" t="s">
        <v>124</v>
      </c>
      <c r="F86" s="170" t="s">
        <v>125</v>
      </c>
      <c r="G86" s="168"/>
      <c r="H86" s="168"/>
      <c r="I86" s="171"/>
      <c r="J86" s="172">
        <f>BK86</f>
        <v>0</v>
      </c>
      <c r="K86" s="168"/>
      <c r="L86" s="173"/>
      <c r="M86" s="174"/>
      <c r="N86" s="175"/>
      <c r="O86" s="175"/>
      <c r="P86" s="176">
        <f>SUM(P87:P107)</f>
        <v>0</v>
      </c>
      <c r="Q86" s="175"/>
      <c r="R86" s="176">
        <f>SUM(R87:R107)</f>
        <v>4.4638901999999998</v>
      </c>
      <c r="S86" s="175"/>
      <c r="T86" s="177">
        <f>SUM(T87:T107)</f>
        <v>0</v>
      </c>
      <c r="AR86" s="178" t="s">
        <v>81</v>
      </c>
      <c r="AT86" s="179" t="s">
        <v>72</v>
      </c>
      <c r="AU86" s="179" t="s">
        <v>73</v>
      </c>
      <c r="AY86" s="178" t="s">
        <v>126</v>
      </c>
      <c r="BK86" s="180">
        <f>SUM(BK87:BK107)</f>
        <v>0</v>
      </c>
    </row>
    <row r="87" spans="2:65" s="1" customFormat="1" ht="16.5" customHeight="1" x14ac:dyDescent="0.35">
      <c r="B87" s="39"/>
      <c r="C87" s="181" t="s">
        <v>81</v>
      </c>
      <c r="D87" s="181" t="s">
        <v>127</v>
      </c>
      <c r="E87" s="182" t="s">
        <v>128</v>
      </c>
      <c r="F87" s="183" t="s">
        <v>129</v>
      </c>
      <c r="G87" s="184" t="s">
        <v>130</v>
      </c>
      <c r="H87" s="185">
        <v>64.414000000000001</v>
      </c>
      <c r="I87" s="186"/>
      <c r="J87" s="187">
        <f>ROUND(I87*H87,2)</f>
        <v>0</v>
      </c>
      <c r="K87" s="183" t="s">
        <v>131</v>
      </c>
      <c r="L87" s="59"/>
      <c r="M87" s="188" t="s">
        <v>23</v>
      </c>
      <c r="N87" s="189" t="s">
        <v>44</v>
      </c>
      <c r="O87" s="40"/>
      <c r="P87" s="190">
        <f>O87*H87</f>
        <v>0</v>
      </c>
      <c r="Q87" s="190">
        <v>2.7300000000000001E-2</v>
      </c>
      <c r="R87" s="190">
        <f>Q87*H87</f>
        <v>1.7585022000000001</v>
      </c>
      <c r="S87" s="190">
        <v>0</v>
      </c>
      <c r="T87" s="191">
        <f>S87*H87</f>
        <v>0</v>
      </c>
      <c r="AR87" s="22" t="s">
        <v>132</v>
      </c>
      <c r="AT87" s="22" t="s">
        <v>127</v>
      </c>
      <c r="AU87" s="22" t="s">
        <v>81</v>
      </c>
      <c r="AY87" s="22" t="s">
        <v>126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22" t="s">
        <v>81</v>
      </c>
      <c r="BK87" s="192">
        <f>ROUND(I87*H87,2)</f>
        <v>0</v>
      </c>
      <c r="BL87" s="22" t="s">
        <v>132</v>
      </c>
      <c r="BM87" s="22" t="s">
        <v>83</v>
      </c>
    </row>
    <row r="88" spans="2:65" s="1" customFormat="1" ht="19" x14ac:dyDescent="0.35">
      <c r="B88" s="39"/>
      <c r="C88" s="61"/>
      <c r="D88" s="193" t="s">
        <v>133</v>
      </c>
      <c r="E88" s="61"/>
      <c r="F88" s="194" t="s">
        <v>134</v>
      </c>
      <c r="G88" s="61"/>
      <c r="H88" s="61"/>
      <c r="I88" s="154"/>
      <c r="J88" s="61"/>
      <c r="K88" s="61"/>
      <c r="L88" s="59"/>
      <c r="M88" s="195"/>
      <c r="N88" s="40"/>
      <c r="O88" s="40"/>
      <c r="P88" s="40"/>
      <c r="Q88" s="40"/>
      <c r="R88" s="40"/>
      <c r="S88" s="40"/>
      <c r="T88" s="76"/>
      <c r="AT88" s="22" t="s">
        <v>133</v>
      </c>
      <c r="AU88" s="22" t="s">
        <v>81</v>
      </c>
    </row>
    <row r="89" spans="2:65" s="1" customFormat="1" ht="19" x14ac:dyDescent="0.35">
      <c r="B89" s="39"/>
      <c r="C89" s="61"/>
      <c r="D89" s="193" t="s">
        <v>135</v>
      </c>
      <c r="E89" s="61"/>
      <c r="F89" s="196" t="s">
        <v>136</v>
      </c>
      <c r="G89" s="61"/>
      <c r="H89" s="61"/>
      <c r="I89" s="154"/>
      <c r="J89" s="61"/>
      <c r="K89" s="61"/>
      <c r="L89" s="59"/>
      <c r="M89" s="195"/>
      <c r="N89" s="40"/>
      <c r="O89" s="40"/>
      <c r="P89" s="40"/>
      <c r="Q89" s="40"/>
      <c r="R89" s="40"/>
      <c r="S89" s="40"/>
      <c r="T89" s="76"/>
      <c r="AT89" s="22" t="s">
        <v>135</v>
      </c>
      <c r="AU89" s="22" t="s">
        <v>81</v>
      </c>
    </row>
    <row r="90" spans="2:65" s="1" customFormat="1" ht="25.5" customHeight="1" x14ac:dyDescent="0.35">
      <c r="B90" s="39"/>
      <c r="C90" s="181" t="s">
        <v>83</v>
      </c>
      <c r="D90" s="181" t="s">
        <v>127</v>
      </c>
      <c r="E90" s="182" t="s">
        <v>137</v>
      </c>
      <c r="F90" s="183" t="s">
        <v>138</v>
      </c>
      <c r="G90" s="184" t="s">
        <v>130</v>
      </c>
      <c r="H90" s="185">
        <v>257.65600000000001</v>
      </c>
      <c r="I90" s="186"/>
      <c r="J90" s="187">
        <f>ROUND(I90*H90,2)</f>
        <v>0</v>
      </c>
      <c r="K90" s="183" t="s">
        <v>131</v>
      </c>
      <c r="L90" s="59"/>
      <c r="M90" s="188" t="s">
        <v>23</v>
      </c>
      <c r="N90" s="189" t="s">
        <v>44</v>
      </c>
      <c r="O90" s="40"/>
      <c r="P90" s="190">
        <f>O90*H90</f>
        <v>0</v>
      </c>
      <c r="Q90" s="190">
        <v>1.0500000000000001E-2</v>
      </c>
      <c r="R90" s="190">
        <f>Q90*H90</f>
        <v>2.7053880000000001</v>
      </c>
      <c r="S90" s="190">
        <v>0</v>
      </c>
      <c r="T90" s="191">
        <f>S90*H90</f>
        <v>0</v>
      </c>
      <c r="AR90" s="22" t="s">
        <v>132</v>
      </c>
      <c r="AT90" s="22" t="s">
        <v>127</v>
      </c>
      <c r="AU90" s="22" t="s">
        <v>81</v>
      </c>
      <c r="AY90" s="22" t="s">
        <v>126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22" t="s">
        <v>81</v>
      </c>
      <c r="BK90" s="192">
        <f>ROUND(I90*H90,2)</f>
        <v>0</v>
      </c>
      <c r="BL90" s="22" t="s">
        <v>132</v>
      </c>
      <c r="BM90" s="22" t="s">
        <v>132</v>
      </c>
    </row>
    <row r="91" spans="2:65" s="1" customFormat="1" ht="19" x14ac:dyDescent="0.35">
      <c r="B91" s="39"/>
      <c r="C91" s="61"/>
      <c r="D91" s="193" t="s">
        <v>133</v>
      </c>
      <c r="E91" s="61"/>
      <c r="F91" s="194" t="s">
        <v>139</v>
      </c>
      <c r="G91" s="61"/>
      <c r="H91" s="61"/>
      <c r="I91" s="154"/>
      <c r="J91" s="61"/>
      <c r="K91" s="61"/>
      <c r="L91" s="59"/>
      <c r="M91" s="195"/>
      <c r="N91" s="40"/>
      <c r="O91" s="40"/>
      <c r="P91" s="40"/>
      <c r="Q91" s="40"/>
      <c r="R91" s="40"/>
      <c r="S91" s="40"/>
      <c r="T91" s="76"/>
      <c r="AT91" s="22" t="s">
        <v>133</v>
      </c>
      <c r="AU91" s="22" t="s">
        <v>81</v>
      </c>
    </row>
    <row r="92" spans="2:65" s="1" customFormat="1" ht="19" x14ac:dyDescent="0.35">
      <c r="B92" s="39"/>
      <c r="C92" s="61"/>
      <c r="D92" s="193" t="s">
        <v>135</v>
      </c>
      <c r="E92" s="61"/>
      <c r="F92" s="196" t="s">
        <v>140</v>
      </c>
      <c r="G92" s="61"/>
      <c r="H92" s="61"/>
      <c r="I92" s="154"/>
      <c r="J92" s="61"/>
      <c r="K92" s="61"/>
      <c r="L92" s="59"/>
      <c r="M92" s="195"/>
      <c r="N92" s="40"/>
      <c r="O92" s="40"/>
      <c r="P92" s="40"/>
      <c r="Q92" s="40"/>
      <c r="R92" s="40"/>
      <c r="S92" s="40"/>
      <c r="T92" s="76"/>
      <c r="AT92" s="22" t="s">
        <v>135</v>
      </c>
      <c r="AU92" s="22" t="s">
        <v>81</v>
      </c>
    </row>
    <row r="93" spans="2:65" s="1" customFormat="1" ht="25.5" customHeight="1" x14ac:dyDescent="0.35">
      <c r="B93" s="39"/>
      <c r="C93" s="181" t="s">
        <v>141</v>
      </c>
      <c r="D93" s="181" t="s">
        <v>127</v>
      </c>
      <c r="E93" s="182" t="s">
        <v>142</v>
      </c>
      <c r="F93" s="183" t="s">
        <v>143</v>
      </c>
      <c r="G93" s="184" t="s">
        <v>130</v>
      </c>
      <c r="H93" s="185">
        <v>58.805</v>
      </c>
      <c r="I93" s="186"/>
      <c r="J93" s="187">
        <f>ROUND(I93*H93,2)</f>
        <v>0</v>
      </c>
      <c r="K93" s="183" t="s">
        <v>23</v>
      </c>
      <c r="L93" s="59"/>
      <c r="M93" s="188" t="s">
        <v>23</v>
      </c>
      <c r="N93" s="189" t="s">
        <v>44</v>
      </c>
      <c r="O93" s="40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22" t="s">
        <v>132</v>
      </c>
      <c r="AT93" s="22" t="s">
        <v>127</v>
      </c>
      <c r="AU93" s="22" t="s">
        <v>81</v>
      </c>
      <c r="AY93" s="22" t="s">
        <v>126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22" t="s">
        <v>81</v>
      </c>
      <c r="BK93" s="192">
        <f>ROUND(I93*H93,2)</f>
        <v>0</v>
      </c>
      <c r="BL93" s="22" t="s">
        <v>132</v>
      </c>
      <c r="BM93" s="22" t="s">
        <v>144</v>
      </c>
    </row>
    <row r="94" spans="2:65" s="1" customFormat="1" x14ac:dyDescent="0.35">
      <c r="B94" s="39"/>
      <c r="C94" s="61"/>
      <c r="D94" s="193" t="s">
        <v>133</v>
      </c>
      <c r="E94" s="61"/>
      <c r="F94" s="194" t="s">
        <v>145</v>
      </c>
      <c r="G94" s="61"/>
      <c r="H94" s="61"/>
      <c r="I94" s="154"/>
      <c r="J94" s="61"/>
      <c r="K94" s="61"/>
      <c r="L94" s="59"/>
      <c r="M94" s="195"/>
      <c r="N94" s="40"/>
      <c r="O94" s="40"/>
      <c r="P94" s="40"/>
      <c r="Q94" s="40"/>
      <c r="R94" s="40"/>
      <c r="S94" s="40"/>
      <c r="T94" s="76"/>
      <c r="AT94" s="22" t="s">
        <v>133</v>
      </c>
      <c r="AU94" s="22" t="s">
        <v>81</v>
      </c>
    </row>
    <row r="95" spans="2:65" s="1" customFormat="1" ht="19" x14ac:dyDescent="0.35">
      <c r="B95" s="39"/>
      <c r="C95" s="61"/>
      <c r="D95" s="193" t="s">
        <v>135</v>
      </c>
      <c r="E95" s="61"/>
      <c r="F95" s="196" t="s">
        <v>146</v>
      </c>
      <c r="G95" s="61"/>
      <c r="H95" s="61"/>
      <c r="I95" s="154"/>
      <c r="J95" s="61"/>
      <c r="K95" s="61"/>
      <c r="L95" s="59"/>
      <c r="M95" s="195"/>
      <c r="N95" s="40"/>
      <c r="O95" s="40"/>
      <c r="P95" s="40"/>
      <c r="Q95" s="40"/>
      <c r="R95" s="40"/>
      <c r="S95" s="40"/>
      <c r="T95" s="76"/>
      <c r="AT95" s="22" t="s">
        <v>135</v>
      </c>
      <c r="AU95" s="22" t="s">
        <v>81</v>
      </c>
    </row>
    <row r="96" spans="2:65" s="1" customFormat="1" ht="25.5" customHeight="1" x14ac:dyDescent="0.35">
      <c r="B96" s="39"/>
      <c r="C96" s="181" t="s">
        <v>132</v>
      </c>
      <c r="D96" s="181" t="s">
        <v>127</v>
      </c>
      <c r="E96" s="182" t="s">
        <v>147</v>
      </c>
      <c r="F96" s="183" t="s">
        <v>148</v>
      </c>
      <c r="G96" s="184" t="s">
        <v>130</v>
      </c>
      <c r="H96" s="185">
        <v>168.965</v>
      </c>
      <c r="I96" s="186"/>
      <c r="J96" s="187">
        <f>ROUND(I96*H96,2)</f>
        <v>0</v>
      </c>
      <c r="K96" s="183" t="s">
        <v>23</v>
      </c>
      <c r="L96" s="59"/>
      <c r="M96" s="188" t="s">
        <v>23</v>
      </c>
      <c r="N96" s="189" t="s">
        <v>44</v>
      </c>
      <c r="O96" s="40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22" t="s">
        <v>132</v>
      </c>
      <c r="AT96" s="22" t="s">
        <v>127</v>
      </c>
      <c r="AU96" s="22" t="s">
        <v>81</v>
      </c>
      <c r="AY96" s="22" t="s">
        <v>126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22" t="s">
        <v>81</v>
      </c>
      <c r="BK96" s="192">
        <f>ROUND(I96*H96,2)</f>
        <v>0</v>
      </c>
      <c r="BL96" s="22" t="s">
        <v>132</v>
      </c>
      <c r="BM96" s="22" t="s">
        <v>149</v>
      </c>
    </row>
    <row r="97" spans="2:65" s="1" customFormat="1" ht="19" x14ac:dyDescent="0.35">
      <c r="B97" s="39"/>
      <c r="C97" s="61"/>
      <c r="D97" s="193" t="s">
        <v>133</v>
      </c>
      <c r="E97" s="61"/>
      <c r="F97" s="194" t="s">
        <v>148</v>
      </c>
      <c r="G97" s="61"/>
      <c r="H97" s="61"/>
      <c r="I97" s="154"/>
      <c r="J97" s="61"/>
      <c r="K97" s="61"/>
      <c r="L97" s="59"/>
      <c r="M97" s="195"/>
      <c r="N97" s="40"/>
      <c r="O97" s="40"/>
      <c r="P97" s="40"/>
      <c r="Q97" s="40"/>
      <c r="R97" s="40"/>
      <c r="S97" s="40"/>
      <c r="T97" s="76"/>
      <c r="AT97" s="22" t="s">
        <v>133</v>
      </c>
      <c r="AU97" s="22" t="s">
        <v>81</v>
      </c>
    </row>
    <row r="98" spans="2:65" s="1" customFormat="1" ht="19" x14ac:dyDescent="0.35">
      <c r="B98" s="39"/>
      <c r="C98" s="61"/>
      <c r="D98" s="193" t="s">
        <v>135</v>
      </c>
      <c r="E98" s="61"/>
      <c r="F98" s="196" t="s">
        <v>150</v>
      </c>
      <c r="G98" s="61"/>
      <c r="H98" s="61"/>
      <c r="I98" s="154"/>
      <c r="J98" s="61"/>
      <c r="K98" s="61"/>
      <c r="L98" s="59"/>
      <c r="M98" s="195"/>
      <c r="N98" s="40"/>
      <c r="O98" s="40"/>
      <c r="P98" s="40"/>
      <c r="Q98" s="40"/>
      <c r="R98" s="40"/>
      <c r="S98" s="40"/>
      <c r="T98" s="76"/>
      <c r="AT98" s="22" t="s">
        <v>135</v>
      </c>
      <c r="AU98" s="22" t="s">
        <v>81</v>
      </c>
    </row>
    <row r="99" spans="2:65" s="1" customFormat="1" ht="25.5" customHeight="1" x14ac:dyDescent="0.35">
      <c r="B99" s="39"/>
      <c r="C99" s="181" t="s">
        <v>151</v>
      </c>
      <c r="D99" s="181" t="s">
        <v>127</v>
      </c>
      <c r="E99" s="182" t="s">
        <v>152</v>
      </c>
      <c r="F99" s="183" t="s">
        <v>153</v>
      </c>
      <c r="G99" s="184" t="s">
        <v>130</v>
      </c>
      <c r="H99" s="185">
        <v>194.31</v>
      </c>
      <c r="I99" s="186"/>
      <c r="J99" s="187">
        <f>ROUND(I99*H99,2)</f>
        <v>0</v>
      </c>
      <c r="K99" s="183" t="s">
        <v>23</v>
      </c>
      <c r="L99" s="59"/>
      <c r="M99" s="188" t="s">
        <v>23</v>
      </c>
      <c r="N99" s="189" t="s">
        <v>44</v>
      </c>
      <c r="O99" s="40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AR99" s="22" t="s">
        <v>132</v>
      </c>
      <c r="AT99" s="22" t="s">
        <v>127</v>
      </c>
      <c r="AU99" s="22" t="s">
        <v>81</v>
      </c>
      <c r="AY99" s="22" t="s">
        <v>126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22" t="s">
        <v>81</v>
      </c>
      <c r="BK99" s="192">
        <f>ROUND(I99*H99,2)</f>
        <v>0</v>
      </c>
      <c r="BL99" s="22" t="s">
        <v>132</v>
      </c>
      <c r="BM99" s="22" t="s">
        <v>154</v>
      </c>
    </row>
    <row r="100" spans="2:65" s="1" customFormat="1" ht="19" x14ac:dyDescent="0.35">
      <c r="B100" s="39"/>
      <c r="C100" s="61"/>
      <c r="D100" s="193" t="s">
        <v>133</v>
      </c>
      <c r="E100" s="61"/>
      <c r="F100" s="194" t="s">
        <v>153</v>
      </c>
      <c r="G100" s="61"/>
      <c r="H100" s="61"/>
      <c r="I100" s="154"/>
      <c r="J100" s="61"/>
      <c r="K100" s="61"/>
      <c r="L100" s="59"/>
      <c r="M100" s="195"/>
      <c r="N100" s="40"/>
      <c r="O100" s="40"/>
      <c r="P100" s="40"/>
      <c r="Q100" s="40"/>
      <c r="R100" s="40"/>
      <c r="S100" s="40"/>
      <c r="T100" s="76"/>
      <c r="AT100" s="22" t="s">
        <v>133</v>
      </c>
      <c r="AU100" s="22" t="s">
        <v>81</v>
      </c>
    </row>
    <row r="101" spans="2:65" s="1" customFormat="1" ht="19" x14ac:dyDescent="0.35">
      <c r="B101" s="39"/>
      <c r="C101" s="61"/>
      <c r="D101" s="193" t="s">
        <v>135</v>
      </c>
      <c r="E101" s="61"/>
      <c r="F101" s="196" t="s">
        <v>155</v>
      </c>
      <c r="G101" s="61"/>
      <c r="H101" s="61"/>
      <c r="I101" s="154"/>
      <c r="J101" s="61"/>
      <c r="K101" s="61"/>
      <c r="L101" s="59"/>
      <c r="M101" s="195"/>
      <c r="N101" s="40"/>
      <c r="O101" s="40"/>
      <c r="P101" s="40"/>
      <c r="Q101" s="40"/>
      <c r="R101" s="40"/>
      <c r="S101" s="40"/>
      <c r="T101" s="76"/>
      <c r="AT101" s="22" t="s">
        <v>135</v>
      </c>
      <c r="AU101" s="22" t="s">
        <v>81</v>
      </c>
    </row>
    <row r="102" spans="2:65" s="1" customFormat="1" ht="25.5" customHeight="1" x14ac:dyDescent="0.35">
      <c r="B102" s="39"/>
      <c r="C102" s="181" t="s">
        <v>144</v>
      </c>
      <c r="D102" s="181" t="s">
        <v>127</v>
      </c>
      <c r="E102" s="182" t="s">
        <v>156</v>
      </c>
      <c r="F102" s="183" t="s">
        <v>157</v>
      </c>
      <c r="G102" s="184" t="s">
        <v>130</v>
      </c>
      <c r="H102" s="185">
        <v>20</v>
      </c>
      <c r="I102" s="186"/>
      <c r="J102" s="187">
        <f>ROUND(I102*H102,2)</f>
        <v>0</v>
      </c>
      <c r="K102" s="183" t="s">
        <v>23</v>
      </c>
      <c r="L102" s="59"/>
      <c r="M102" s="188" t="s">
        <v>23</v>
      </c>
      <c r="N102" s="189" t="s">
        <v>44</v>
      </c>
      <c r="O102" s="40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22" t="s">
        <v>132</v>
      </c>
      <c r="AT102" s="22" t="s">
        <v>127</v>
      </c>
      <c r="AU102" s="22" t="s">
        <v>81</v>
      </c>
      <c r="AY102" s="22" t="s">
        <v>126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22" t="s">
        <v>81</v>
      </c>
      <c r="BK102" s="192">
        <f>ROUND(I102*H102,2)</f>
        <v>0</v>
      </c>
      <c r="BL102" s="22" t="s">
        <v>132</v>
      </c>
      <c r="BM102" s="22" t="s">
        <v>158</v>
      </c>
    </row>
    <row r="103" spans="2:65" s="1" customFormat="1" ht="19" x14ac:dyDescent="0.35">
      <c r="B103" s="39"/>
      <c r="C103" s="61"/>
      <c r="D103" s="193" t="s">
        <v>133</v>
      </c>
      <c r="E103" s="61"/>
      <c r="F103" s="194" t="s">
        <v>153</v>
      </c>
      <c r="G103" s="61"/>
      <c r="H103" s="61"/>
      <c r="I103" s="154"/>
      <c r="J103" s="61"/>
      <c r="K103" s="61"/>
      <c r="L103" s="59"/>
      <c r="M103" s="195"/>
      <c r="N103" s="40"/>
      <c r="O103" s="40"/>
      <c r="P103" s="40"/>
      <c r="Q103" s="40"/>
      <c r="R103" s="40"/>
      <c r="S103" s="40"/>
      <c r="T103" s="76"/>
      <c r="AT103" s="22" t="s">
        <v>133</v>
      </c>
      <c r="AU103" s="22" t="s">
        <v>81</v>
      </c>
    </row>
    <row r="104" spans="2:65" s="1" customFormat="1" ht="19" x14ac:dyDescent="0.35">
      <c r="B104" s="39"/>
      <c r="C104" s="61"/>
      <c r="D104" s="193" t="s">
        <v>135</v>
      </c>
      <c r="E104" s="61"/>
      <c r="F104" s="196" t="s">
        <v>159</v>
      </c>
      <c r="G104" s="61"/>
      <c r="H104" s="61"/>
      <c r="I104" s="154"/>
      <c r="J104" s="61"/>
      <c r="K104" s="61"/>
      <c r="L104" s="59"/>
      <c r="M104" s="195"/>
      <c r="N104" s="40"/>
      <c r="O104" s="40"/>
      <c r="P104" s="40"/>
      <c r="Q104" s="40"/>
      <c r="R104" s="40"/>
      <c r="S104" s="40"/>
      <c r="T104" s="76"/>
      <c r="AT104" s="22" t="s">
        <v>135</v>
      </c>
      <c r="AU104" s="22" t="s">
        <v>81</v>
      </c>
    </row>
    <row r="105" spans="2:65" s="1" customFormat="1" ht="16.5" customHeight="1" x14ac:dyDescent="0.35">
      <c r="B105" s="39"/>
      <c r="C105" s="181" t="s">
        <v>160</v>
      </c>
      <c r="D105" s="181" t="s">
        <v>127</v>
      </c>
      <c r="E105" s="182" t="s">
        <v>161</v>
      </c>
      <c r="F105" s="183" t="s">
        <v>162</v>
      </c>
      <c r="G105" s="184" t="s">
        <v>130</v>
      </c>
      <c r="H105" s="185">
        <v>636.85400000000004</v>
      </c>
      <c r="I105" s="186"/>
      <c r="J105" s="187">
        <f>ROUND(I105*H105,2)</f>
        <v>0</v>
      </c>
      <c r="K105" s="183" t="s">
        <v>131</v>
      </c>
      <c r="L105" s="59"/>
      <c r="M105" s="188" t="s">
        <v>23</v>
      </c>
      <c r="N105" s="189" t="s">
        <v>44</v>
      </c>
      <c r="O105" s="40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AR105" s="22" t="s">
        <v>132</v>
      </c>
      <c r="AT105" s="22" t="s">
        <v>127</v>
      </c>
      <c r="AU105" s="22" t="s">
        <v>81</v>
      </c>
      <c r="AY105" s="22" t="s">
        <v>126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22" t="s">
        <v>81</v>
      </c>
      <c r="BK105" s="192">
        <f>ROUND(I105*H105,2)</f>
        <v>0</v>
      </c>
      <c r="BL105" s="22" t="s">
        <v>132</v>
      </c>
      <c r="BM105" s="22" t="s">
        <v>163</v>
      </c>
    </row>
    <row r="106" spans="2:65" s="1" customFormat="1" ht="19" x14ac:dyDescent="0.35">
      <c r="B106" s="39"/>
      <c r="C106" s="61"/>
      <c r="D106" s="193" t="s">
        <v>133</v>
      </c>
      <c r="E106" s="61"/>
      <c r="F106" s="194" t="s">
        <v>164</v>
      </c>
      <c r="G106" s="61"/>
      <c r="H106" s="61"/>
      <c r="I106" s="154"/>
      <c r="J106" s="61"/>
      <c r="K106" s="61"/>
      <c r="L106" s="59"/>
      <c r="M106" s="195"/>
      <c r="N106" s="40"/>
      <c r="O106" s="40"/>
      <c r="P106" s="40"/>
      <c r="Q106" s="40"/>
      <c r="R106" s="40"/>
      <c r="S106" s="40"/>
      <c r="T106" s="76"/>
      <c r="AT106" s="22" t="s">
        <v>133</v>
      </c>
      <c r="AU106" s="22" t="s">
        <v>81</v>
      </c>
    </row>
    <row r="107" spans="2:65" s="1" customFormat="1" ht="19" x14ac:dyDescent="0.35">
      <c r="B107" s="39"/>
      <c r="C107" s="61"/>
      <c r="D107" s="193" t="s">
        <v>135</v>
      </c>
      <c r="E107" s="61"/>
      <c r="F107" s="196" t="s">
        <v>165</v>
      </c>
      <c r="G107" s="61"/>
      <c r="H107" s="61"/>
      <c r="I107" s="154"/>
      <c r="J107" s="61"/>
      <c r="K107" s="61"/>
      <c r="L107" s="59"/>
      <c r="M107" s="195"/>
      <c r="N107" s="40"/>
      <c r="O107" s="40"/>
      <c r="P107" s="40"/>
      <c r="Q107" s="40"/>
      <c r="R107" s="40"/>
      <c r="S107" s="40"/>
      <c r="T107" s="76"/>
      <c r="AT107" s="22" t="s">
        <v>135</v>
      </c>
      <c r="AU107" s="22" t="s">
        <v>81</v>
      </c>
    </row>
    <row r="108" spans="2:65" s="9" customFormat="1" ht="37.4" customHeight="1" x14ac:dyDescent="0.35">
      <c r="B108" s="167"/>
      <c r="C108" s="168"/>
      <c r="D108" s="169" t="s">
        <v>72</v>
      </c>
      <c r="E108" s="170" t="s">
        <v>166</v>
      </c>
      <c r="F108" s="170" t="s">
        <v>167</v>
      </c>
      <c r="G108" s="168"/>
      <c r="H108" s="168"/>
      <c r="I108" s="171"/>
      <c r="J108" s="172">
        <f>BK108</f>
        <v>0</v>
      </c>
      <c r="K108" s="168"/>
      <c r="L108" s="173"/>
      <c r="M108" s="174"/>
      <c r="N108" s="175"/>
      <c r="O108" s="175"/>
      <c r="P108" s="176">
        <f>SUM(P109:P161)</f>
        <v>0</v>
      </c>
      <c r="Q108" s="175"/>
      <c r="R108" s="176">
        <f>SUM(R109:R161)</f>
        <v>6.7647600000000002E-2</v>
      </c>
      <c r="S108" s="175"/>
      <c r="T108" s="177">
        <f>SUM(T109:T161)</f>
        <v>14.918881000000001</v>
      </c>
      <c r="AR108" s="178" t="s">
        <v>81</v>
      </c>
      <c r="AT108" s="179" t="s">
        <v>72</v>
      </c>
      <c r="AU108" s="179" t="s">
        <v>73</v>
      </c>
      <c r="AY108" s="178" t="s">
        <v>126</v>
      </c>
      <c r="BK108" s="180">
        <f>SUM(BK109:BK161)</f>
        <v>0</v>
      </c>
    </row>
    <row r="109" spans="2:65" s="1" customFormat="1" ht="25.5" customHeight="1" x14ac:dyDescent="0.35">
      <c r="B109" s="39"/>
      <c r="C109" s="181" t="s">
        <v>149</v>
      </c>
      <c r="D109" s="181" t="s">
        <v>127</v>
      </c>
      <c r="E109" s="182" t="s">
        <v>168</v>
      </c>
      <c r="F109" s="183" t="s">
        <v>169</v>
      </c>
      <c r="G109" s="184" t="s">
        <v>130</v>
      </c>
      <c r="H109" s="185">
        <v>296.43700000000001</v>
      </c>
      <c r="I109" s="186"/>
      <c r="J109" s="187">
        <f>ROUND(I109*H109,2)</f>
        <v>0</v>
      </c>
      <c r="K109" s="183" t="s">
        <v>131</v>
      </c>
      <c r="L109" s="59"/>
      <c r="M109" s="188" t="s">
        <v>23</v>
      </c>
      <c r="N109" s="189" t="s">
        <v>44</v>
      </c>
      <c r="O109" s="40"/>
      <c r="P109" s="190">
        <f>O109*H109</f>
        <v>0</v>
      </c>
      <c r="Q109" s="190">
        <v>0</v>
      </c>
      <c r="R109" s="190">
        <f>Q109*H109</f>
        <v>0</v>
      </c>
      <c r="S109" s="190">
        <v>3.7999999999999999E-2</v>
      </c>
      <c r="T109" s="191">
        <f>S109*H109</f>
        <v>11.264606000000001</v>
      </c>
      <c r="AR109" s="22" t="s">
        <v>132</v>
      </c>
      <c r="AT109" s="22" t="s">
        <v>127</v>
      </c>
      <c r="AU109" s="22" t="s">
        <v>81</v>
      </c>
      <c r="AY109" s="22" t="s">
        <v>126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22" t="s">
        <v>81</v>
      </c>
      <c r="BK109" s="192">
        <f>ROUND(I109*H109,2)</f>
        <v>0</v>
      </c>
      <c r="BL109" s="22" t="s">
        <v>132</v>
      </c>
      <c r="BM109" s="22" t="s">
        <v>170</v>
      </c>
    </row>
    <row r="110" spans="2:65" s="1" customFormat="1" ht="19" x14ac:dyDescent="0.35">
      <c r="B110" s="39"/>
      <c r="C110" s="61"/>
      <c r="D110" s="193" t="s">
        <v>133</v>
      </c>
      <c r="E110" s="61"/>
      <c r="F110" s="194" t="s">
        <v>171</v>
      </c>
      <c r="G110" s="61"/>
      <c r="H110" s="61"/>
      <c r="I110" s="154"/>
      <c r="J110" s="61"/>
      <c r="K110" s="61"/>
      <c r="L110" s="59"/>
      <c r="M110" s="195"/>
      <c r="N110" s="40"/>
      <c r="O110" s="40"/>
      <c r="P110" s="40"/>
      <c r="Q110" s="40"/>
      <c r="R110" s="40"/>
      <c r="S110" s="40"/>
      <c r="T110" s="76"/>
      <c r="AT110" s="22" t="s">
        <v>133</v>
      </c>
      <c r="AU110" s="22" t="s">
        <v>81</v>
      </c>
    </row>
    <row r="111" spans="2:65" s="1" customFormat="1" ht="19" x14ac:dyDescent="0.35">
      <c r="B111" s="39"/>
      <c r="C111" s="61"/>
      <c r="D111" s="193" t="s">
        <v>135</v>
      </c>
      <c r="E111" s="61"/>
      <c r="F111" s="196" t="s">
        <v>172</v>
      </c>
      <c r="G111" s="61"/>
      <c r="H111" s="61"/>
      <c r="I111" s="154"/>
      <c r="J111" s="61"/>
      <c r="K111" s="61"/>
      <c r="L111" s="59"/>
      <c r="M111" s="195"/>
      <c r="N111" s="40"/>
      <c r="O111" s="40"/>
      <c r="P111" s="40"/>
      <c r="Q111" s="40"/>
      <c r="R111" s="40"/>
      <c r="S111" s="40"/>
      <c r="T111" s="76"/>
      <c r="AT111" s="22" t="s">
        <v>135</v>
      </c>
      <c r="AU111" s="22" t="s">
        <v>81</v>
      </c>
    </row>
    <row r="112" spans="2:65" s="1" customFormat="1" ht="16.5" customHeight="1" x14ac:dyDescent="0.35">
      <c r="B112" s="39"/>
      <c r="C112" s="181" t="s">
        <v>173</v>
      </c>
      <c r="D112" s="181" t="s">
        <v>127</v>
      </c>
      <c r="E112" s="182" t="s">
        <v>174</v>
      </c>
      <c r="F112" s="183" t="s">
        <v>175</v>
      </c>
      <c r="G112" s="184" t="s">
        <v>130</v>
      </c>
      <c r="H112" s="185">
        <v>4.62</v>
      </c>
      <c r="I112" s="186"/>
      <c r="J112" s="187">
        <f>ROUND(I112*H112,2)</f>
        <v>0</v>
      </c>
      <c r="K112" s="183" t="s">
        <v>23</v>
      </c>
      <c r="L112" s="59"/>
      <c r="M112" s="188" t="s">
        <v>23</v>
      </c>
      <c r="N112" s="189" t="s">
        <v>44</v>
      </c>
      <c r="O112" s="40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AR112" s="22" t="s">
        <v>132</v>
      </c>
      <c r="AT112" s="22" t="s">
        <v>127</v>
      </c>
      <c r="AU112" s="22" t="s">
        <v>81</v>
      </c>
      <c r="AY112" s="22" t="s">
        <v>126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22" t="s">
        <v>81</v>
      </c>
      <c r="BK112" s="192">
        <f>ROUND(I112*H112,2)</f>
        <v>0</v>
      </c>
      <c r="BL112" s="22" t="s">
        <v>132</v>
      </c>
      <c r="BM112" s="22" t="s">
        <v>176</v>
      </c>
    </row>
    <row r="113" spans="2:65" s="1" customFormat="1" x14ac:dyDescent="0.35">
      <c r="B113" s="39"/>
      <c r="C113" s="61"/>
      <c r="D113" s="193" t="s">
        <v>133</v>
      </c>
      <c r="E113" s="61"/>
      <c r="F113" s="194" t="s">
        <v>175</v>
      </c>
      <c r="G113" s="61"/>
      <c r="H113" s="61"/>
      <c r="I113" s="154"/>
      <c r="J113" s="61"/>
      <c r="K113" s="61"/>
      <c r="L113" s="59"/>
      <c r="M113" s="195"/>
      <c r="N113" s="40"/>
      <c r="O113" s="40"/>
      <c r="P113" s="40"/>
      <c r="Q113" s="40"/>
      <c r="R113" s="40"/>
      <c r="S113" s="40"/>
      <c r="T113" s="76"/>
      <c r="AT113" s="22" t="s">
        <v>133</v>
      </c>
      <c r="AU113" s="22" t="s">
        <v>81</v>
      </c>
    </row>
    <row r="114" spans="2:65" s="1" customFormat="1" ht="19" x14ac:dyDescent="0.35">
      <c r="B114" s="39"/>
      <c r="C114" s="61"/>
      <c r="D114" s="193" t="s">
        <v>135</v>
      </c>
      <c r="E114" s="61"/>
      <c r="F114" s="196" t="s">
        <v>177</v>
      </c>
      <c r="G114" s="61"/>
      <c r="H114" s="61"/>
      <c r="I114" s="154"/>
      <c r="J114" s="61"/>
      <c r="K114" s="61"/>
      <c r="L114" s="59"/>
      <c r="M114" s="195"/>
      <c r="N114" s="40"/>
      <c r="O114" s="40"/>
      <c r="P114" s="40"/>
      <c r="Q114" s="40"/>
      <c r="R114" s="40"/>
      <c r="S114" s="40"/>
      <c r="T114" s="76"/>
      <c r="AT114" s="22" t="s">
        <v>135</v>
      </c>
      <c r="AU114" s="22" t="s">
        <v>81</v>
      </c>
    </row>
    <row r="115" spans="2:65" s="1" customFormat="1" ht="16.5" customHeight="1" x14ac:dyDescent="0.35">
      <c r="B115" s="39"/>
      <c r="C115" s="181" t="s">
        <v>154</v>
      </c>
      <c r="D115" s="181" t="s">
        <v>127</v>
      </c>
      <c r="E115" s="182" t="s">
        <v>178</v>
      </c>
      <c r="F115" s="183" t="s">
        <v>179</v>
      </c>
      <c r="G115" s="184" t="s">
        <v>130</v>
      </c>
      <c r="H115" s="185">
        <v>21.99</v>
      </c>
      <c r="I115" s="186"/>
      <c r="J115" s="187">
        <f>ROUND(I115*H115,2)</f>
        <v>0</v>
      </c>
      <c r="K115" s="183" t="s">
        <v>23</v>
      </c>
      <c r="L115" s="59"/>
      <c r="M115" s="188" t="s">
        <v>23</v>
      </c>
      <c r="N115" s="189" t="s">
        <v>44</v>
      </c>
      <c r="O115" s="40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AR115" s="22" t="s">
        <v>132</v>
      </c>
      <c r="AT115" s="22" t="s">
        <v>127</v>
      </c>
      <c r="AU115" s="22" t="s">
        <v>81</v>
      </c>
      <c r="AY115" s="22" t="s">
        <v>126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22" t="s">
        <v>81</v>
      </c>
      <c r="BK115" s="192">
        <f>ROUND(I115*H115,2)</f>
        <v>0</v>
      </c>
      <c r="BL115" s="22" t="s">
        <v>132</v>
      </c>
      <c r="BM115" s="22" t="s">
        <v>180</v>
      </c>
    </row>
    <row r="116" spans="2:65" s="1" customFormat="1" x14ac:dyDescent="0.35">
      <c r="B116" s="39"/>
      <c r="C116" s="61"/>
      <c r="D116" s="193" t="s">
        <v>133</v>
      </c>
      <c r="E116" s="61"/>
      <c r="F116" s="194" t="s">
        <v>179</v>
      </c>
      <c r="G116" s="61"/>
      <c r="H116" s="61"/>
      <c r="I116" s="154"/>
      <c r="J116" s="61"/>
      <c r="K116" s="61"/>
      <c r="L116" s="59"/>
      <c r="M116" s="195"/>
      <c r="N116" s="40"/>
      <c r="O116" s="40"/>
      <c r="P116" s="40"/>
      <c r="Q116" s="40"/>
      <c r="R116" s="40"/>
      <c r="S116" s="40"/>
      <c r="T116" s="76"/>
      <c r="AT116" s="22" t="s">
        <v>133</v>
      </c>
      <c r="AU116" s="22" t="s">
        <v>81</v>
      </c>
    </row>
    <row r="117" spans="2:65" s="1" customFormat="1" ht="19" x14ac:dyDescent="0.35">
      <c r="B117" s="39"/>
      <c r="C117" s="61"/>
      <c r="D117" s="193" t="s">
        <v>135</v>
      </c>
      <c r="E117" s="61"/>
      <c r="F117" s="196" t="s">
        <v>181</v>
      </c>
      <c r="G117" s="61"/>
      <c r="H117" s="61"/>
      <c r="I117" s="154"/>
      <c r="J117" s="61"/>
      <c r="K117" s="61"/>
      <c r="L117" s="59"/>
      <c r="M117" s="195"/>
      <c r="N117" s="40"/>
      <c r="O117" s="40"/>
      <c r="P117" s="40"/>
      <c r="Q117" s="40"/>
      <c r="R117" s="40"/>
      <c r="S117" s="40"/>
      <c r="T117" s="76"/>
      <c r="AT117" s="22" t="s">
        <v>135</v>
      </c>
      <c r="AU117" s="22" t="s">
        <v>81</v>
      </c>
    </row>
    <row r="118" spans="2:65" s="1" customFormat="1" ht="16.5" customHeight="1" x14ac:dyDescent="0.35">
      <c r="B118" s="39"/>
      <c r="C118" s="181" t="s">
        <v>182</v>
      </c>
      <c r="D118" s="181" t="s">
        <v>127</v>
      </c>
      <c r="E118" s="182" t="s">
        <v>183</v>
      </c>
      <c r="F118" s="183" t="s">
        <v>184</v>
      </c>
      <c r="G118" s="184" t="s">
        <v>130</v>
      </c>
      <c r="H118" s="185">
        <v>58.805</v>
      </c>
      <c r="I118" s="186"/>
      <c r="J118" s="187">
        <f>ROUND(I118*H118,2)</f>
        <v>0</v>
      </c>
      <c r="K118" s="183" t="s">
        <v>131</v>
      </c>
      <c r="L118" s="59"/>
      <c r="M118" s="188" t="s">
        <v>23</v>
      </c>
      <c r="N118" s="189" t="s">
        <v>44</v>
      </c>
      <c r="O118" s="40"/>
      <c r="P118" s="190">
        <f>O118*H118</f>
        <v>0</v>
      </c>
      <c r="Q118" s="190">
        <v>0</v>
      </c>
      <c r="R118" s="190">
        <f>Q118*H118</f>
        <v>0</v>
      </c>
      <c r="S118" s="190">
        <v>5.5E-2</v>
      </c>
      <c r="T118" s="191">
        <f>S118*H118</f>
        <v>3.2342749999999998</v>
      </c>
      <c r="AR118" s="22" t="s">
        <v>132</v>
      </c>
      <c r="AT118" s="22" t="s">
        <v>127</v>
      </c>
      <c r="AU118" s="22" t="s">
        <v>81</v>
      </c>
      <c r="AY118" s="22" t="s">
        <v>126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22" t="s">
        <v>81</v>
      </c>
      <c r="BK118" s="192">
        <f>ROUND(I118*H118,2)</f>
        <v>0</v>
      </c>
      <c r="BL118" s="22" t="s">
        <v>132</v>
      </c>
      <c r="BM118" s="22" t="s">
        <v>185</v>
      </c>
    </row>
    <row r="119" spans="2:65" s="1" customFormat="1" ht="19" x14ac:dyDescent="0.35">
      <c r="B119" s="39"/>
      <c r="C119" s="61"/>
      <c r="D119" s="193" t="s">
        <v>133</v>
      </c>
      <c r="E119" s="61"/>
      <c r="F119" s="194" t="s">
        <v>186</v>
      </c>
      <c r="G119" s="61"/>
      <c r="H119" s="61"/>
      <c r="I119" s="154"/>
      <c r="J119" s="61"/>
      <c r="K119" s="61"/>
      <c r="L119" s="59"/>
      <c r="M119" s="195"/>
      <c r="N119" s="40"/>
      <c r="O119" s="40"/>
      <c r="P119" s="40"/>
      <c r="Q119" s="40"/>
      <c r="R119" s="40"/>
      <c r="S119" s="40"/>
      <c r="T119" s="76"/>
      <c r="AT119" s="22" t="s">
        <v>133</v>
      </c>
      <c r="AU119" s="22" t="s">
        <v>81</v>
      </c>
    </row>
    <row r="120" spans="2:65" s="1" customFormat="1" ht="16.5" customHeight="1" x14ac:dyDescent="0.35">
      <c r="B120" s="39"/>
      <c r="C120" s="181" t="s">
        <v>158</v>
      </c>
      <c r="D120" s="181" t="s">
        <v>127</v>
      </c>
      <c r="E120" s="182" t="s">
        <v>187</v>
      </c>
      <c r="F120" s="183" t="s">
        <v>188</v>
      </c>
      <c r="G120" s="184" t="s">
        <v>130</v>
      </c>
      <c r="H120" s="185">
        <v>168.965</v>
      </c>
      <c r="I120" s="186"/>
      <c r="J120" s="187">
        <f>ROUND(I120*H120,2)</f>
        <v>0</v>
      </c>
      <c r="K120" s="183" t="s">
        <v>23</v>
      </c>
      <c r="L120" s="59"/>
      <c r="M120" s="188" t="s">
        <v>23</v>
      </c>
      <c r="N120" s="189" t="s">
        <v>44</v>
      </c>
      <c r="O120" s="40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AR120" s="22" t="s">
        <v>132</v>
      </c>
      <c r="AT120" s="22" t="s">
        <v>127</v>
      </c>
      <c r="AU120" s="22" t="s">
        <v>81</v>
      </c>
      <c r="AY120" s="22" t="s">
        <v>126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22" t="s">
        <v>81</v>
      </c>
      <c r="BK120" s="192">
        <f>ROUND(I120*H120,2)</f>
        <v>0</v>
      </c>
      <c r="BL120" s="22" t="s">
        <v>132</v>
      </c>
      <c r="BM120" s="22" t="s">
        <v>189</v>
      </c>
    </row>
    <row r="121" spans="2:65" s="1" customFormat="1" x14ac:dyDescent="0.35">
      <c r="B121" s="39"/>
      <c r="C121" s="61"/>
      <c r="D121" s="193" t="s">
        <v>133</v>
      </c>
      <c r="E121" s="61"/>
      <c r="F121" s="194" t="s">
        <v>188</v>
      </c>
      <c r="G121" s="61"/>
      <c r="H121" s="61"/>
      <c r="I121" s="154"/>
      <c r="J121" s="61"/>
      <c r="K121" s="61"/>
      <c r="L121" s="59"/>
      <c r="M121" s="195"/>
      <c r="N121" s="40"/>
      <c r="O121" s="40"/>
      <c r="P121" s="40"/>
      <c r="Q121" s="40"/>
      <c r="R121" s="40"/>
      <c r="S121" s="40"/>
      <c r="T121" s="76"/>
      <c r="AT121" s="22" t="s">
        <v>133</v>
      </c>
      <c r="AU121" s="22" t="s">
        <v>81</v>
      </c>
    </row>
    <row r="122" spans="2:65" s="1" customFormat="1" ht="19" x14ac:dyDescent="0.35">
      <c r="B122" s="39"/>
      <c r="C122" s="61"/>
      <c r="D122" s="193" t="s">
        <v>135</v>
      </c>
      <c r="E122" s="61"/>
      <c r="F122" s="196" t="s">
        <v>150</v>
      </c>
      <c r="G122" s="61"/>
      <c r="H122" s="61"/>
      <c r="I122" s="154"/>
      <c r="J122" s="61"/>
      <c r="K122" s="61"/>
      <c r="L122" s="59"/>
      <c r="M122" s="195"/>
      <c r="N122" s="40"/>
      <c r="O122" s="40"/>
      <c r="P122" s="40"/>
      <c r="Q122" s="40"/>
      <c r="R122" s="40"/>
      <c r="S122" s="40"/>
      <c r="T122" s="76"/>
      <c r="AT122" s="22" t="s">
        <v>135</v>
      </c>
      <c r="AU122" s="22" t="s">
        <v>81</v>
      </c>
    </row>
    <row r="123" spans="2:65" s="1" customFormat="1" ht="25.5" customHeight="1" x14ac:dyDescent="0.35">
      <c r="B123" s="39"/>
      <c r="C123" s="181" t="s">
        <v>190</v>
      </c>
      <c r="D123" s="181" t="s">
        <v>127</v>
      </c>
      <c r="E123" s="182" t="s">
        <v>191</v>
      </c>
      <c r="F123" s="183" t="s">
        <v>192</v>
      </c>
      <c r="G123" s="184" t="s">
        <v>193</v>
      </c>
      <c r="H123" s="185">
        <v>28</v>
      </c>
      <c r="I123" s="186"/>
      <c r="J123" s="187">
        <f>ROUND(I123*H123,2)</f>
        <v>0</v>
      </c>
      <c r="K123" s="183" t="s">
        <v>23</v>
      </c>
      <c r="L123" s="59"/>
      <c r="M123" s="188" t="s">
        <v>23</v>
      </c>
      <c r="N123" s="189" t="s">
        <v>44</v>
      </c>
      <c r="O123" s="40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AR123" s="22" t="s">
        <v>132</v>
      </c>
      <c r="AT123" s="22" t="s">
        <v>127</v>
      </c>
      <c r="AU123" s="22" t="s">
        <v>81</v>
      </c>
      <c r="AY123" s="22" t="s">
        <v>126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22" t="s">
        <v>81</v>
      </c>
      <c r="BK123" s="192">
        <f>ROUND(I123*H123,2)</f>
        <v>0</v>
      </c>
      <c r="BL123" s="22" t="s">
        <v>132</v>
      </c>
      <c r="BM123" s="22" t="s">
        <v>194</v>
      </c>
    </row>
    <row r="124" spans="2:65" s="1" customFormat="1" ht="19" x14ac:dyDescent="0.35">
      <c r="B124" s="39"/>
      <c r="C124" s="61"/>
      <c r="D124" s="193" t="s">
        <v>133</v>
      </c>
      <c r="E124" s="61"/>
      <c r="F124" s="194" t="s">
        <v>195</v>
      </c>
      <c r="G124" s="61"/>
      <c r="H124" s="61"/>
      <c r="I124" s="154"/>
      <c r="J124" s="61"/>
      <c r="K124" s="61"/>
      <c r="L124" s="59"/>
      <c r="M124" s="195"/>
      <c r="N124" s="40"/>
      <c r="O124" s="40"/>
      <c r="P124" s="40"/>
      <c r="Q124" s="40"/>
      <c r="R124" s="40"/>
      <c r="S124" s="40"/>
      <c r="T124" s="76"/>
      <c r="AT124" s="22" t="s">
        <v>133</v>
      </c>
      <c r="AU124" s="22" t="s">
        <v>81</v>
      </c>
    </row>
    <row r="125" spans="2:65" s="1" customFormat="1" ht="19" x14ac:dyDescent="0.35">
      <c r="B125" s="39"/>
      <c r="C125" s="61"/>
      <c r="D125" s="193" t="s">
        <v>135</v>
      </c>
      <c r="E125" s="61"/>
      <c r="F125" s="196" t="s">
        <v>196</v>
      </c>
      <c r="G125" s="61"/>
      <c r="H125" s="61"/>
      <c r="I125" s="154"/>
      <c r="J125" s="61"/>
      <c r="K125" s="61"/>
      <c r="L125" s="59"/>
      <c r="M125" s="195"/>
      <c r="N125" s="40"/>
      <c r="O125" s="40"/>
      <c r="P125" s="40"/>
      <c r="Q125" s="40"/>
      <c r="R125" s="40"/>
      <c r="S125" s="40"/>
      <c r="T125" s="76"/>
      <c r="AT125" s="22" t="s">
        <v>135</v>
      </c>
      <c r="AU125" s="22" t="s">
        <v>81</v>
      </c>
    </row>
    <row r="126" spans="2:65" s="1" customFormat="1" ht="16.5" customHeight="1" x14ac:dyDescent="0.35">
      <c r="B126" s="39"/>
      <c r="C126" s="181" t="s">
        <v>163</v>
      </c>
      <c r="D126" s="181" t="s">
        <v>127</v>
      </c>
      <c r="E126" s="182" t="s">
        <v>197</v>
      </c>
      <c r="F126" s="183" t="s">
        <v>198</v>
      </c>
      <c r="G126" s="184" t="s">
        <v>199</v>
      </c>
      <c r="H126" s="185">
        <v>20</v>
      </c>
      <c r="I126" s="186"/>
      <c r="J126" s="187">
        <f>ROUND(I126*H126,2)</f>
        <v>0</v>
      </c>
      <c r="K126" s="183" t="s">
        <v>23</v>
      </c>
      <c r="L126" s="59"/>
      <c r="M126" s="188" t="s">
        <v>23</v>
      </c>
      <c r="N126" s="189" t="s">
        <v>44</v>
      </c>
      <c r="O126" s="40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22" t="s">
        <v>132</v>
      </c>
      <c r="AT126" s="22" t="s">
        <v>127</v>
      </c>
      <c r="AU126" s="22" t="s">
        <v>81</v>
      </c>
      <c r="AY126" s="22" t="s">
        <v>126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22" t="s">
        <v>81</v>
      </c>
      <c r="BK126" s="192">
        <f>ROUND(I126*H126,2)</f>
        <v>0</v>
      </c>
      <c r="BL126" s="22" t="s">
        <v>132</v>
      </c>
      <c r="BM126" s="22" t="s">
        <v>200</v>
      </c>
    </row>
    <row r="127" spans="2:65" s="1" customFormat="1" ht="19" x14ac:dyDescent="0.35">
      <c r="B127" s="39"/>
      <c r="C127" s="61"/>
      <c r="D127" s="193" t="s">
        <v>133</v>
      </c>
      <c r="E127" s="61"/>
      <c r="F127" s="194" t="s">
        <v>201</v>
      </c>
      <c r="G127" s="61"/>
      <c r="H127" s="61"/>
      <c r="I127" s="154"/>
      <c r="J127" s="61"/>
      <c r="K127" s="61"/>
      <c r="L127" s="59"/>
      <c r="M127" s="195"/>
      <c r="N127" s="40"/>
      <c r="O127" s="40"/>
      <c r="P127" s="40"/>
      <c r="Q127" s="40"/>
      <c r="R127" s="40"/>
      <c r="S127" s="40"/>
      <c r="T127" s="76"/>
      <c r="AT127" s="22" t="s">
        <v>133</v>
      </c>
      <c r="AU127" s="22" t="s">
        <v>81</v>
      </c>
    </row>
    <row r="128" spans="2:65" s="1" customFormat="1" ht="16.5" customHeight="1" x14ac:dyDescent="0.35">
      <c r="B128" s="39"/>
      <c r="C128" s="181" t="s">
        <v>10</v>
      </c>
      <c r="D128" s="181" t="s">
        <v>127</v>
      </c>
      <c r="E128" s="182" t="s">
        <v>202</v>
      </c>
      <c r="F128" s="183" t="s">
        <v>203</v>
      </c>
      <c r="G128" s="184" t="s">
        <v>199</v>
      </c>
      <c r="H128" s="185">
        <v>20</v>
      </c>
      <c r="I128" s="186"/>
      <c r="J128" s="187">
        <f>ROUND(I128*H128,2)</f>
        <v>0</v>
      </c>
      <c r="K128" s="183" t="s">
        <v>23</v>
      </c>
      <c r="L128" s="59"/>
      <c r="M128" s="188" t="s">
        <v>23</v>
      </c>
      <c r="N128" s="189" t="s">
        <v>44</v>
      </c>
      <c r="O128" s="40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AR128" s="22" t="s">
        <v>132</v>
      </c>
      <c r="AT128" s="22" t="s">
        <v>127</v>
      </c>
      <c r="AU128" s="22" t="s">
        <v>81</v>
      </c>
      <c r="AY128" s="22" t="s">
        <v>126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22" t="s">
        <v>81</v>
      </c>
      <c r="BK128" s="192">
        <f>ROUND(I128*H128,2)</f>
        <v>0</v>
      </c>
      <c r="BL128" s="22" t="s">
        <v>132</v>
      </c>
      <c r="BM128" s="22" t="s">
        <v>204</v>
      </c>
    </row>
    <row r="129" spans="2:65" s="1" customFormat="1" x14ac:dyDescent="0.35">
      <c r="B129" s="39"/>
      <c r="C129" s="61"/>
      <c r="D129" s="193" t="s">
        <v>133</v>
      </c>
      <c r="E129" s="61"/>
      <c r="F129" s="194" t="s">
        <v>205</v>
      </c>
      <c r="G129" s="61"/>
      <c r="H129" s="61"/>
      <c r="I129" s="154"/>
      <c r="J129" s="61"/>
      <c r="K129" s="61"/>
      <c r="L129" s="59"/>
      <c r="M129" s="195"/>
      <c r="N129" s="40"/>
      <c r="O129" s="40"/>
      <c r="P129" s="40"/>
      <c r="Q129" s="40"/>
      <c r="R129" s="40"/>
      <c r="S129" s="40"/>
      <c r="T129" s="76"/>
      <c r="AT129" s="22" t="s">
        <v>133</v>
      </c>
      <c r="AU129" s="22" t="s">
        <v>81</v>
      </c>
    </row>
    <row r="130" spans="2:65" s="1" customFormat="1" ht="16.5" customHeight="1" x14ac:dyDescent="0.35">
      <c r="B130" s="39"/>
      <c r="C130" s="181" t="s">
        <v>170</v>
      </c>
      <c r="D130" s="181" t="s">
        <v>127</v>
      </c>
      <c r="E130" s="182" t="s">
        <v>206</v>
      </c>
      <c r="F130" s="183" t="s">
        <v>207</v>
      </c>
      <c r="G130" s="184" t="s">
        <v>193</v>
      </c>
      <c r="H130" s="185">
        <v>2</v>
      </c>
      <c r="I130" s="186"/>
      <c r="J130" s="187">
        <f>ROUND(I130*H130,2)</f>
        <v>0</v>
      </c>
      <c r="K130" s="183" t="s">
        <v>23</v>
      </c>
      <c r="L130" s="59"/>
      <c r="M130" s="188" t="s">
        <v>23</v>
      </c>
      <c r="N130" s="189" t="s">
        <v>44</v>
      </c>
      <c r="O130" s="40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AR130" s="22" t="s">
        <v>132</v>
      </c>
      <c r="AT130" s="22" t="s">
        <v>127</v>
      </c>
      <c r="AU130" s="22" t="s">
        <v>81</v>
      </c>
      <c r="AY130" s="22" t="s">
        <v>126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22" t="s">
        <v>81</v>
      </c>
      <c r="BK130" s="192">
        <f>ROUND(I130*H130,2)</f>
        <v>0</v>
      </c>
      <c r="BL130" s="22" t="s">
        <v>132</v>
      </c>
      <c r="BM130" s="22" t="s">
        <v>208</v>
      </c>
    </row>
    <row r="131" spans="2:65" s="1" customFormat="1" x14ac:dyDescent="0.35">
      <c r="B131" s="39"/>
      <c r="C131" s="61"/>
      <c r="D131" s="193" t="s">
        <v>133</v>
      </c>
      <c r="E131" s="61"/>
      <c r="F131" s="194" t="s">
        <v>209</v>
      </c>
      <c r="G131" s="61"/>
      <c r="H131" s="61"/>
      <c r="I131" s="154"/>
      <c r="J131" s="61"/>
      <c r="K131" s="61"/>
      <c r="L131" s="59"/>
      <c r="M131" s="195"/>
      <c r="N131" s="40"/>
      <c r="O131" s="40"/>
      <c r="P131" s="40"/>
      <c r="Q131" s="40"/>
      <c r="R131" s="40"/>
      <c r="S131" s="40"/>
      <c r="T131" s="76"/>
      <c r="AT131" s="22" t="s">
        <v>133</v>
      </c>
      <c r="AU131" s="22" t="s">
        <v>81</v>
      </c>
    </row>
    <row r="132" spans="2:65" s="1" customFormat="1" ht="16.5" customHeight="1" x14ac:dyDescent="0.35">
      <c r="B132" s="39"/>
      <c r="C132" s="181" t="s">
        <v>210</v>
      </c>
      <c r="D132" s="181" t="s">
        <v>127</v>
      </c>
      <c r="E132" s="182" t="s">
        <v>211</v>
      </c>
      <c r="F132" s="183" t="s">
        <v>212</v>
      </c>
      <c r="G132" s="184" t="s">
        <v>193</v>
      </c>
      <c r="H132" s="185">
        <v>11</v>
      </c>
      <c r="I132" s="186"/>
      <c r="J132" s="187">
        <f>ROUND(I132*H132,2)</f>
        <v>0</v>
      </c>
      <c r="K132" s="183" t="s">
        <v>23</v>
      </c>
      <c r="L132" s="59"/>
      <c r="M132" s="188" t="s">
        <v>23</v>
      </c>
      <c r="N132" s="189" t="s">
        <v>44</v>
      </c>
      <c r="O132" s="40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22" t="s">
        <v>132</v>
      </c>
      <c r="AT132" s="22" t="s">
        <v>127</v>
      </c>
      <c r="AU132" s="22" t="s">
        <v>81</v>
      </c>
      <c r="AY132" s="22" t="s">
        <v>126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22" t="s">
        <v>81</v>
      </c>
      <c r="BK132" s="192">
        <f>ROUND(I132*H132,2)</f>
        <v>0</v>
      </c>
      <c r="BL132" s="22" t="s">
        <v>132</v>
      </c>
      <c r="BM132" s="22" t="s">
        <v>213</v>
      </c>
    </row>
    <row r="133" spans="2:65" s="1" customFormat="1" x14ac:dyDescent="0.35">
      <c r="B133" s="39"/>
      <c r="C133" s="61"/>
      <c r="D133" s="193" t="s">
        <v>133</v>
      </c>
      <c r="E133" s="61"/>
      <c r="F133" s="194" t="s">
        <v>212</v>
      </c>
      <c r="G133" s="61"/>
      <c r="H133" s="61"/>
      <c r="I133" s="154"/>
      <c r="J133" s="61"/>
      <c r="K133" s="61"/>
      <c r="L133" s="59"/>
      <c r="M133" s="195"/>
      <c r="N133" s="40"/>
      <c r="O133" s="40"/>
      <c r="P133" s="40"/>
      <c r="Q133" s="40"/>
      <c r="R133" s="40"/>
      <c r="S133" s="40"/>
      <c r="T133" s="76"/>
      <c r="AT133" s="22" t="s">
        <v>133</v>
      </c>
      <c r="AU133" s="22" t="s">
        <v>81</v>
      </c>
    </row>
    <row r="134" spans="2:65" s="1" customFormat="1" ht="19" x14ac:dyDescent="0.35">
      <c r="B134" s="39"/>
      <c r="C134" s="61"/>
      <c r="D134" s="193" t="s">
        <v>135</v>
      </c>
      <c r="E134" s="61"/>
      <c r="F134" s="196" t="s">
        <v>196</v>
      </c>
      <c r="G134" s="61"/>
      <c r="H134" s="61"/>
      <c r="I134" s="154"/>
      <c r="J134" s="61"/>
      <c r="K134" s="61"/>
      <c r="L134" s="59"/>
      <c r="M134" s="195"/>
      <c r="N134" s="40"/>
      <c r="O134" s="40"/>
      <c r="P134" s="40"/>
      <c r="Q134" s="40"/>
      <c r="R134" s="40"/>
      <c r="S134" s="40"/>
      <c r="T134" s="76"/>
      <c r="AT134" s="22" t="s">
        <v>135</v>
      </c>
      <c r="AU134" s="22" t="s">
        <v>81</v>
      </c>
    </row>
    <row r="135" spans="2:65" s="1" customFormat="1" ht="16.5" customHeight="1" x14ac:dyDescent="0.35">
      <c r="B135" s="39"/>
      <c r="C135" s="181" t="s">
        <v>176</v>
      </c>
      <c r="D135" s="181" t="s">
        <v>127</v>
      </c>
      <c r="E135" s="182" t="s">
        <v>214</v>
      </c>
      <c r="F135" s="183" t="s">
        <v>215</v>
      </c>
      <c r="G135" s="184" t="s">
        <v>130</v>
      </c>
      <c r="H135" s="185">
        <v>67.41</v>
      </c>
      <c r="I135" s="186"/>
      <c r="J135" s="187">
        <f>ROUND(I135*H135,2)</f>
        <v>0</v>
      </c>
      <c r="K135" s="183" t="s">
        <v>23</v>
      </c>
      <c r="L135" s="59"/>
      <c r="M135" s="188" t="s">
        <v>23</v>
      </c>
      <c r="N135" s="189" t="s">
        <v>44</v>
      </c>
      <c r="O135" s="40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AR135" s="22" t="s">
        <v>132</v>
      </c>
      <c r="AT135" s="22" t="s">
        <v>127</v>
      </c>
      <c r="AU135" s="22" t="s">
        <v>81</v>
      </c>
      <c r="AY135" s="22" t="s">
        <v>126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22" t="s">
        <v>81</v>
      </c>
      <c r="BK135" s="192">
        <f>ROUND(I135*H135,2)</f>
        <v>0</v>
      </c>
      <c r="BL135" s="22" t="s">
        <v>132</v>
      </c>
      <c r="BM135" s="22" t="s">
        <v>216</v>
      </c>
    </row>
    <row r="136" spans="2:65" s="1" customFormat="1" x14ac:dyDescent="0.35">
      <c r="B136" s="39"/>
      <c r="C136" s="61"/>
      <c r="D136" s="193" t="s">
        <v>133</v>
      </c>
      <c r="E136" s="61"/>
      <c r="F136" s="194" t="s">
        <v>215</v>
      </c>
      <c r="G136" s="61"/>
      <c r="H136" s="61"/>
      <c r="I136" s="154"/>
      <c r="J136" s="61"/>
      <c r="K136" s="61"/>
      <c r="L136" s="59"/>
      <c r="M136" s="195"/>
      <c r="N136" s="40"/>
      <c r="O136" s="40"/>
      <c r="P136" s="40"/>
      <c r="Q136" s="40"/>
      <c r="R136" s="40"/>
      <c r="S136" s="40"/>
      <c r="T136" s="76"/>
      <c r="AT136" s="22" t="s">
        <v>133</v>
      </c>
      <c r="AU136" s="22" t="s">
        <v>81</v>
      </c>
    </row>
    <row r="137" spans="2:65" s="1" customFormat="1" ht="19" x14ac:dyDescent="0.35">
      <c r="B137" s="39"/>
      <c r="C137" s="61"/>
      <c r="D137" s="193" t="s">
        <v>135</v>
      </c>
      <c r="E137" s="61"/>
      <c r="F137" s="196" t="s">
        <v>196</v>
      </c>
      <c r="G137" s="61"/>
      <c r="H137" s="61"/>
      <c r="I137" s="154"/>
      <c r="J137" s="61"/>
      <c r="K137" s="61"/>
      <c r="L137" s="59"/>
      <c r="M137" s="195"/>
      <c r="N137" s="40"/>
      <c r="O137" s="40"/>
      <c r="P137" s="40"/>
      <c r="Q137" s="40"/>
      <c r="R137" s="40"/>
      <c r="S137" s="40"/>
      <c r="T137" s="76"/>
      <c r="AT137" s="22" t="s">
        <v>135</v>
      </c>
      <c r="AU137" s="22" t="s">
        <v>81</v>
      </c>
    </row>
    <row r="138" spans="2:65" s="1" customFormat="1" ht="25.5" customHeight="1" x14ac:dyDescent="0.35">
      <c r="B138" s="39"/>
      <c r="C138" s="181" t="s">
        <v>217</v>
      </c>
      <c r="D138" s="181" t="s">
        <v>127</v>
      </c>
      <c r="E138" s="182" t="s">
        <v>218</v>
      </c>
      <c r="F138" s="183" t="s">
        <v>219</v>
      </c>
      <c r="G138" s="184" t="s">
        <v>220</v>
      </c>
      <c r="H138" s="185">
        <v>84</v>
      </c>
      <c r="I138" s="186"/>
      <c r="J138" s="187">
        <f>ROUND(I138*H138,2)</f>
        <v>0</v>
      </c>
      <c r="K138" s="183" t="s">
        <v>131</v>
      </c>
      <c r="L138" s="59"/>
      <c r="M138" s="188" t="s">
        <v>23</v>
      </c>
      <c r="N138" s="189" t="s">
        <v>44</v>
      </c>
      <c r="O138" s="40"/>
      <c r="P138" s="190">
        <f>O138*H138</f>
        <v>0</v>
      </c>
      <c r="Q138" s="190">
        <v>0</v>
      </c>
      <c r="R138" s="190">
        <f>Q138*H138</f>
        <v>0</v>
      </c>
      <c r="S138" s="190">
        <v>5.0000000000000001E-3</v>
      </c>
      <c r="T138" s="191">
        <f>S138*H138</f>
        <v>0.42</v>
      </c>
      <c r="AR138" s="22" t="s">
        <v>132</v>
      </c>
      <c r="AT138" s="22" t="s">
        <v>127</v>
      </c>
      <c r="AU138" s="22" t="s">
        <v>81</v>
      </c>
      <c r="AY138" s="22" t="s">
        <v>126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22" t="s">
        <v>81</v>
      </c>
      <c r="BK138" s="192">
        <f>ROUND(I138*H138,2)</f>
        <v>0</v>
      </c>
      <c r="BL138" s="22" t="s">
        <v>132</v>
      </c>
      <c r="BM138" s="22" t="s">
        <v>221</v>
      </c>
    </row>
    <row r="139" spans="2:65" s="1" customFormat="1" x14ac:dyDescent="0.35">
      <c r="B139" s="39"/>
      <c r="C139" s="61"/>
      <c r="D139" s="193" t="s">
        <v>133</v>
      </c>
      <c r="E139" s="61"/>
      <c r="F139" s="194" t="s">
        <v>222</v>
      </c>
      <c r="G139" s="61"/>
      <c r="H139" s="61"/>
      <c r="I139" s="154"/>
      <c r="J139" s="61"/>
      <c r="K139" s="61"/>
      <c r="L139" s="59"/>
      <c r="M139" s="195"/>
      <c r="N139" s="40"/>
      <c r="O139" s="40"/>
      <c r="P139" s="40"/>
      <c r="Q139" s="40"/>
      <c r="R139" s="40"/>
      <c r="S139" s="40"/>
      <c r="T139" s="76"/>
      <c r="AT139" s="22" t="s">
        <v>133</v>
      </c>
      <c r="AU139" s="22" t="s">
        <v>81</v>
      </c>
    </row>
    <row r="140" spans="2:65" s="1" customFormat="1" ht="19" x14ac:dyDescent="0.35">
      <c r="B140" s="39"/>
      <c r="C140" s="61"/>
      <c r="D140" s="193" t="s">
        <v>135</v>
      </c>
      <c r="E140" s="61"/>
      <c r="F140" s="196" t="s">
        <v>196</v>
      </c>
      <c r="G140" s="61"/>
      <c r="H140" s="61"/>
      <c r="I140" s="154"/>
      <c r="J140" s="61"/>
      <c r="K140" s="61"/>
      <c r="L140" s="59"/>
      <c r="M140" s="195"/>
      <c r="N140" s="40"/>
      <c r="O140" s="40"/>
      <c r="P140" s="40"/>
      <c r="Q140" s="40"/>
      <c r="R140" s="40"/>
      <c r="S140" s="40"/>
      <c r="T140" s="76"/>
      <c r="AT140" s="22" t="s">
        <v>135</v>
      </c>
      <c r="AU140" s="22" t="s">
        <v>81</v>
      </c>
    </row>
    <row r="141" spans="2:65" s="1" customFormat="1" ht="16.5" customHeight="1" x14ac:dyDescent="0.35">
      <c r="B141" s="39"/>
      <c r="C141" s="181" t="s">
        <v>180</v>
      </c>
      <c r="D141" s="181" t="s">
        <v>127</v>
      </c>
      <c r="E141" s="182" t="s">
        <v>223</v>
      </c>
      <c r="F141" s="183" t="s">
        <v>224</v>
      </c>
      <c r="G141" s="184" t="s">
        <v>220</v>
      </c>
      <c r="H141" s="185">
        <v>9</v>
      </c>
      <c r="I141" s="186"/>
      <c r="J141" s="187">
        <f>ROUND(I141*H141,2)</f>
        <v>0</v>
      </c>
      <c r="K141" s="183" t="s">
        <v>23</v>
      </c>
      <c r="L141" s="59"/>
      <c r="M141" s="188" t="s">
        <v>23</v>
      </c>
      <c r="N141" s="189" t="s">
        <v>44</v>
      </c>
      <c r="O141" s="40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AR141" s="22" t="s">
        <v>132</v>
      </c>
      <c r="AT141" s="22" t="s">
        <v>127</v>
      </c>
      <c r="AU141" s="22" t="s">
        <v>81</v>
      </c>
      <c r="AY141" s="22" t="s">
        <v>126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22" t="s">
        <v>81</v>
      </c>
      <c r="BK141" s="192">
        <f>ROUND(I141*H141,2)</f>
        <v>0</v>
      </c>
      <c r="BL141" s="22" t="s">
        <v>132</v>
      </c>
      <c r="BM141" s="22" t="s">
        <v>225</v>
      </c>
    </row>
    <row r="142" spans="2:65" s="1" customFormat="1" x14ac:dyDescent="0.35">
      <c r="B142" s="39"/>
      <c r="C142" s="61"/>
      <c r="D142" s="193" t="s">
        <v>133</v>
      </c>
      <c r="E142" s="61"/>
      <c r="F142" s="194" t="s">
        <v>224</v>
      </c>
      <c r="G142" s="61"/>
      <c r="H142" s="61"/>
      <c r="I142" s="154"/>
      <c r="J142" s="61"/>
      <c r="K142" s="61"/>
      <c r="L142" s="59"/>
      <c r="M142" s="195"/>
      <c r="N142" s="40"/>
      <c r="O142" s="40"/>
      <c r="P142" s="40"/>
      <c r="Q142" s="40"/>
      <c r="R142" s="40"/>
      <c r="S142" s="40"/>
      <c r="T142" s="76"/>
      <c r="AT142" s="22" t="s">
        <v>133</v>
      </c>
      <c r="AU142" s="22" t="s">
        <v>81</v>
      </c>
    </row>
    <row r="143" spans="2:65" s="1" customFormat="1" ht="19" x14ac:dyDescent="0.35">
      <c r="B143" s="39"/>
      <c r="C143" s="61"/>
      <c r="D143" s="193" t="s">
        <v>135</v>
      </c>
      <c r="E143" s="61"/>
      <c r="F143" s="196" t="s">
        <v>196</v>
      </c>
      <c r="G143" s="61"/>
      <c r="H143" s="61"/>
      <c r="I143" s="154"/>
      <c r="J143" s="61"/>
      <c r="K143" s="61"/>
      <c r="L143" s="59"/>
      <c r="M143" s="195"/>
      <c r="N143" s="40"/>
      <c r="O143" s="40"/>
      <c r="P143" s="40"/>
      <c r="Q143" s="40"/>
      <c r="R143" s="40"/>
      <c r="S143" s="40"/>
      <c r="T143" s="76"/>
      <c r="AT143" s="22" t="s">
        <v>135</v>
      </c>
      <c r="AU143" s="22" t="s">
        <v>81</v>
      </c>
    </row>
    <row r="144" spans="2:65" s="1" customFormat="1" ht="25.5" customHeight="1" x14ac:dyDescent="0.35">
      <c r="B144" s="39"/>
      <c r="C144" s="181" t="s">
        <v>9</v>
      </c>
      <c r="D144" s="181" t="s">
        <v>127</v>
      </c>
      <c r="E144" s="182" t="s">
        <v>226</v>
      </c>
      <c r="F144" s="183" t="s">
        <v>227</v>
      </c>
      <c r="G144" s="184" t="s">
        <v>130</v>
      </c>
      <c r="H144" s="185">
        <v>2.375</v>
      </c>
      <c r="I144" s="186"/>
      <c r="J144" s="187">
        <f>ROUND(I144*H144,2)</f>
        <v>0</v>
      </c>
      <c r="K144" s="183" t="s">
        <v>23</v>
      </c>
      <c r="L144" s="59"/>
      <c r="M144" s="188" t="s">
        <v>23</v>
      </c>
      <c r="N144" s="189" t="s">
        <v>44</v>
      </c>
      <c r="O144" s="40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AR144" s="22" t="s">
        <v>132</v>
      </c>
      <c r="AT144" s="22" t="s">
        <v>127</v>
      </c>
      <c r="AU144" s="22" t="s">
        <v>81</v>
      </c>
      <c r="AY144" s="22" t="s">
        <v>126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22" t="s">
        <v>81</v>
      </c>
      <c r="BK144" s="192">
        <f>ROUND(I144*H144,2)</f>
        <v>0</v>
      </c>
      <c r="BL144" s="22" t="s">
        <v>132</v>
      </c>
      <c r="BM144" s="22" t="s">
        <v>228</v>
      </c>
    </row>
    <row r="145" spans="2:65" s="1" customFormat="1" x14ac:dyDescent="0.35">
      <c r="B145" s="39"/>
      <c r="C145" s="61"/>
      <c r="D145" s="193" t="s">
        <v>133</v>
      </c>
      <c r="E145" s="61"/>
      <c r="F145" s="194" t="s">
        <v>227</v>
      </c>
      <c r="G145" s="61"/>
      <c r="H145" s="61"/>
      <c r="I145" s="154"/>
      <c r="J145" s="61"/>
      <c r="K145" s="61"/>
      <c r="L145" s="59"/>
      <c r="M145" s="195"/>
      <c r="N145" s="40"/>
      <c r="O145" s="40"/>
      <c r="P145" s="40"/>
      <c r="Q145" s="40"/>
      <c r="R145" s="40"/>
      <c r="S145" s="40"/>
      <c r="T145" s="76"/>
      <c r="AT145" s="22" t="s">
        <v>133</v>
      </c>
      <c r="AU145" s="22" t="s">
        <v>81</v>
      </c>
    </row>
    <row r="146" spans="2:65" s="1" customFormat="1" ht="19" x14ac:dyDescent="0.35">
      <c r="B146" s="39"/>
      <c r="C146" s="61"/>
      <c r="D146" s="193" t="s">
        <v>135</v>
      </c>
      <c r="E146" s="61"/>
      <c r="F146" s="196" t="s">
        <v>229</v>
      </c>
      <c r="G146" s="61"/>
      <c r="H146" s="61"/>
      <c r="I146" s="154"/>
      <c r="J146" s="61"/>
      <c r="K146" s="61"/>
      <c r="L146" s="59"/>
      <c r="M146" s="195"/>
      <c r="N146" s="40"/>
      <c r="O146" s="40"/>
      <c r="P146" s="40"/>
      <c r="Q146" s="40"/>
      <c r="R146" s="40"/>
      <c r="S146" s="40"/>
      <c r="T146" s="76"/>
      <c r="AT146" s="22" t="s">
        <v>135</v>
      </c>
      <c r="AU146" s="22" t="s">
        <v>81</v>
      </c>
    </row>
    <row r="147" spans="2:65" s="1" customFormat="1" ht="16.5" customHeight="1" x14ac:dyDescent="0.35">
      <c r="B147" s="39"/>
      <c r="C147" s="181" t="s">
        <v>185</v>
      </c>
      <c r="D147" s="181" t="s">
        <v>127</v>
      </c>
      <c r="E147" s="182" t="s">
        <v>230</v>
      </c>
      <c r="F147" s="183" t="s">
        <v>231</v>
      </c>
      <c r="G147" s="184" t="s">
        <v>130</v>
      </c>
      <c r="H147" s="185">
        <v>4.7880000000000003</v>
      </c>
      <c r="I147" s="186"/>
      <c r="J147" s="187">
        <f>ROUND(I147*H147,2)</f>
        <v>0</v>
      </c>
      <c r="K147" s="183" t="s">
        <v>23</v>
      </c>
      <c r="L147" s="59"/>
      <c r="M147" s="188" t="s">
        <v>23</v>
      </c>
      <c r="N147" s="189" t="s">
        <v>44</v>
      </c>
      <c r="O147" s="40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AR147" s="22" t="s">
        <v>132</v>
      </c>
      <c r="AT147" s="22" t="s">
        <v>127</v>
      </c>
      <c r="AU147" s="22" t="s">
        <v>81</v>
      </c>
      <c r="AY147" s="22" t="s">
        <v>126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22" t="s">
        <v>81</v>
      </c>
      <c r="BK147" s="192">
        <f>ROUND(I147*H147,2)</f>
        <v>0</v>
      </c>
      <c r="BL147" s="22" t="s">
        <v>132</v>
      </c>
      <c r="BM147" s="22" t="s">
        <v>232</v>
      </c>
    </row>
    <row r="148" spans="2:65" s="1" customFormat="1" x14ac:dyDescent="0.35">
      <c r="B148" s="39"/>
      <c r="C148" s="61"/>
      <c r="D148" s="193" t="s">
        <v>133</v>
      </c>
      <c r="E148" s="61"/>
      <c r="F148" s="194" t="s">
        <v>231</v>
      </c>
      <c r="G148" s="61"/>
      <c r="H148" s="61"/>
      <c r="I148" s="154"/>
      <c r="J148" s="61"/>
      <c r="K148" s="61"/>
      <c r="L148" s="59"/>
      <c r="M148" s="195"/>
      <c r="N148" s="40"/>
      <c r="O148" s="40"/>
      <c r="P148" s="40"/>
      <c r="Q148" s="40"/>
      <c r="R148" s="40"/>
      <c r="S148" s="40"/>
      <c r="T148" s="76"/>
      <c r="AT148" s="22" t="s">
        <v>133</v>
      </c>
      <c r="AU148" s="22" t="s">
        <v>81</v>
      </c>
    </row>
    <row r="149" spans="2:65" s="1" customFormat="1" ht="19" x14ac:dyDescent="0.35">
      <c r="B149" s="39"/>
      <c r="C149" s="61"/>
      <c r="D149" s="193" t="s">
        <v>135</v>
      </c>
      <c r="E149" s="61"/>
      <c r="F149" s="196" t="s">
        <v>233</v>
      </c>
      <c r="G149" s="61"/>
      <c r="H149" s="61"/>
      <c r="I149" s="154"/>
      <c r="J149" s="61"/>
      <c r="K149" s="61"/>
      <c r="L149" s="59"/>
      <c r="M149" s="195"/>
      <c r="N149" s="40"/>
      <c r="O149" s="40"/>
      <c r="P149" s="40"/>
      <c r="Q149" s="40"/>
      <c r="R149" s="40"/>
      <c r="S149" s="40"/>
      <c r="T149" s="76"/>
      <c r="AT149" s="22" t="s">
        <v>135</v>
      </c>
      <c r="AU149" s="22" t="s">
        <v>81</v>
      </c>
    </row>
    <row r="150" spans="2:65" s="1" customFormat="1" ht="16.5" customHeight="1" x14ac:dyDescent="0.35">
      <c r="B150" s="39"/>
      <c r="C150" s="181" t="s">
        <v>234</v>
      </c>
      <c r="D150" s="181" t="s">
        <v>127</v>
      </c>
      <c r="E150" s="182" t="s">
        <v>235</v>
      </c>
      <c r="F150" s="183" t="s">
        <v>236</v>
      </c>
      <c r="G150" s="184" t="s">
        <v>237</v>
      </c>
      <c r="H150" s="185">
        <v>16</v>
      </c>
      <c r="I150" s="186"/>
      <c r="J150" s="187">
        <f>ROUND(I150*H150,2)</f>
        <v>0</v>
      </c>
      <c r="K150" s="183" t="s">
        <v>131</v>
      </c>
      <c r="L150" s="59"/>
      <c r="M150" s="188" t="s">
        <v>23</v>
      </c>
      <c r="N150" s="189" t="s">
        <v>44</v>
      </c>
      <c r="O150" s="40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AR150" s="22" t="s">
        <v>132</v>
      </c>
      <c r="AT150" s="22" t="s">
        <v>127</v>
      </c>
      <c r="AU150" s="22" t="s">
        <v>81</v>
      </c>
      <c r="AY150" s="22" t="s">
        <v>126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22" t="s">
        <v>81</v>
      </c>
      <c r="BK150" s="192">
        <f>ROUND(I150*H150,2)</f>
        <v>0</v>
      </c>
      <c r="BL150" s="22" t="s">
        <v>132</v>
      </c>
      <c r="BM150" s="22" t="s">
        <v>238</v>
      </c>
    </row>
    <row r="151" spans="2:65" s="1" customFormat="1" x14ac:dyDescent="0.35">
      <c r="B151" s="39"/>
      <c r="C151" s="61"/>
      <c r="D151" s="193" t="s">
        <v>133</v>
      </c>
      <c r="E151" s="61"/>
      <c r="F151" s="194" t="s">
        <v>236</v>
      </c>
      <c r="G151" s="61"/>
      <c r="H151" s="61"/>
      <c r="I151" s="154"/>
      <c r="J151" s="61"/>
      <c r="K151" s="61"/>
      <c r="L151" s="59"/>
      <c r="M151" s="195"/>
      <c r="N151" s="40"/>
      <c r="O151" s="40"/>
      <c r="P151" s="40"/>
      <c r="Q151" s="40"/>
      <c r="R151" s="40"/>
      <c r="S151" s="40"/>
      <c r="T151" s="76"/>
      <c r="AT151" s="22" t="s">
        <v>133</v>
      </c>
      <c r="AU151" s="22" t="s">
        <v>81</v>
      </c>
    </row>
    <row r="152" spans="2:65" s="1" customFormat="1" ht="28.5" x14ac:dyDescent="0.35">
      <c r="B152" s="39"/>
      <c r="C152" s="61"/>
      <c r="D152" s="193" t="s">
        <v>135</v>
      </c>
      <c r="E152" s="61"/>
      <c r="F152" s="196" t="s">
        <v>239</v>
      </c>
      <c r="G152" s="61"/>
      <c r="H152" s="61"/>
      <c r="I152" s="154"/>
      <c r="J152" s="61"/>
      <c r="K152" s="61"/>
      <c r="L152" s="59"/>
      <c r="M152" s="195"/>
      <c r="N152" s="40"/>
      <c r="O152" s="40"/>
      <c r="P152" s="40"/>
      <c r="Q152" s="40"/>
      <c r="R152" s="40"/>
      <c r="S152" s="40"/>
      <c r="T152" s="76"/>
      <c r="AT152" s="22" t="s">
        <v>135</v>
      </c>
      <c r="AU152" s="22" t="s">
        <v>81</v>
      </c>
    </row>
    <row r="153" spans="2:65" s="1" customFormat="1" ht="25.5" customHeight="1" x14ac:dyDescent="0.35">
      <c r="B153" s="39"/>
      <c r="C153" s="181" t="s">
        <v>189</v>
      </c>
      <c r="D153" s="181" t="s">
        <v>127</v>
      </c>
      <c r="E153" s="182" t="s">
        <v>240</v>
      </c>
      <c r="F153" s="183" t="s">
        <v>241</v>
      </c>
      <c r="G153" s="184" t="s">
        <v>130</v>
      </c>
      <c r="H153" s="185">
        <v>250</v>
      </c>
      <c r="I153" s="186"/>
      <c r="J153" s="187">
        <f>ROUND(I153*H153,2)</f>
        <v>0</v>
      </c>
      <c r="K153" s="183" t="s">
        <v>131</v>
      </c>
      <c r="L153" s="59"/>
      <c r="M153" s="188" t="s">
        <v>23</v>
      </c>
      <c r="N153" s="189" t="s">
        <v>44</v>
      </c>
      <c r="O153" s="40"/>
      <c r="P153" s="190">
        <f>O153*H153</f>
        <v>0</v>
      </c>
      <c r="Q153" s="190">
        <v>1.2999999999999999E-4</v>
      </c>
      <c r="R153" s="190">
        <f>Q153*H153</f>
        <v>3.2499999999999994E-2</v>
      </c>
      <c r="S153" s="190">
        <v>0</v>
      </c>
      <c r="T153" s="191">
        <f>S153*H153</f>
        <v>0</v>
      </c>
      <c r="AR153" s="22" t="s">
        <v>132</v>
      </c>
      <c r="AT153" s="22" t="s">
        <v>127</v>
      </c>
      <c r="AU153" s="22" t="s">
        <v>81</v>
      </c>
      <c r="AY153" s="22" t="s">
        <v>126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22" t="s">
        <v>81</v>
      </c>
      <c r="BK153" s="192">
        <f>ROUND(I153*H153,2)</f>
        <v>0</v>
      </c>
      <c r="BL153" s="22" t="s">
        <v>132</v>
      </c>
      <c r="BM153" s="22" t="s">
        <v>242</v>
      </c>
    </row>
    <row r="154" spans="2:65" s="1" customFormat="1" ht="19" x14ac:dyDescent="0.35">
      <c r="B154" s="39"/>
      <c r="C154" s="61"/>
      <c r="D154" s="193" t="s">
        <v>133</v>
      </c>
      <c r="E154" s="61"/>
      <c r="F154" s="194" t="s">
        <v>243</v>
      </c>
      <c r="G154" s="61"/>
      <c r="H154" s="61"/>
      <c r="I154" s="154"/>
      <c r="J154" s="61"/>
      <c r="K154" s="61"/>
      <c r="L154" s="59"/>
      <c r="M154" s="195"/>
      <c r="N154" s="40"/>
      <c r="O154" s="40"/>
      <c r="P154" s="40"/>
      <c r="Q154" s="40"/>
      <c r="R154" s="40"/>
      <c r="S154" s="40"/>
      <c r="T154" s="76"/>
      <c r="AT154" s="22" t="s">
        <v>133</v>
      </c>
      <c r="AU154" s="22" t="s">
        <v>81</v>
      </c>
    </row>
    <row r="155" spans="2:65" s="1" customFormat="1" ht="19" x14ac:dyDescent="0.35">
      <c r="B155" s="39"/>
      <c r="C155" s="61"/>
      <c r="D155" s="193" t="s">
        <v>135</v>
      </c>
      <c r="E155" s="61"/>
      <c r="F155" s="196" t="s">
        <v>244</v>
      </c>
      <c r="G155" s="61"/>
      <c r="H155" s="61"/>
      <c r="I155" s="154"/>
      <c r="J155" s="61"/>
      <c r="K155" s="61"/>
      <c r="L155" s="59"/>
      <c r="M155" s="195"/>
      <c r="N155" s="40"/>
      <c r="O155" s="40"/>
      <c r="P155" s="40"/>
      <c r="Q155" s="40"/>
      <c r="R155" s="40"/>
      <c r="S155" s="40"/>
      <c r="T155" s="76"/>
      <c r="AT155" s="22" t="s">
        <v>135</v>
      </c>
      <c r="AU155" s="22" t="s">
        <v>81</v>
      </c>
    </row>
    <row r="156" spans="2:65" s="1" customFormat="1" ht="25.5" customHeight="1" x14ac:dyDescent="0.35">
      <c r="B156" s="39"/>
      <c r="C156" s="181" t="s">
        <v>245</v>
      </c>
      <c r="D156" s="181" t="s">
        <v>127</v>
      </c>
      <c r="E156" s="182" t="s">
        <v>246</v>
      </c>
      <c r="F156" s="183" t="s">
        <v>247</v>
      </c>
      <c r="G156" s="184" t="s">
        <v>130</v>
      </c>
      <c r="H156" s="185">
        <v>57.38</v>
      </c>
      <c r="I156" s="186"/>
      <c r="J156" s="187">
        <f>ROUND(I156*H156,2)</f>
        <v>0</v>
      </c>
      <c r="K156" s="183" t="s">
        <v>131</v>
      </c>
      <c r="L156" s="59"/>
      <c r="M156" s="188" t="s">
        <v>23</v>
      </c>
      <c r="N156" s="189" t="s">
        <v>44</v>
      </c>
      <c r="O156" s="40"/>
      <c r="P156" s="190">
        <f>O156*H156</f>
        <v>0</v>
      </c>
      <c r="Q156" s="190">
        <v>2.0000000000000002E-5</v>
      </c>
      <c r="R156" s="190">
        <f>Q156*H156</f>
        <v>1.1476000000000001E-3</v>
      </c>
      <c r="S156" s="190">
        <v>0</v>
      </c>
      <c r="T156" s="191">
        <f>S156*H156</f>
        <v>0</v>
      </c>
      <c r="AR156" s="22" t="s">
        <v>132</v>
      </c>
      <c r="AT156" s="22" t="s">
        <v>127</v>
      </c>
      <c r="AU156" s="22" t="s">
        <v>81</v>
      </c>
      <c r="AY156" s="22" t="s">
        <v>126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22" t="s">
        <v>81</v>
      </c>
      <c r="BK156" s="192">
        <f>ROUND(I156*H156,2)</f>
        <v>0</v>
      </c>
      <c r="BL156" s="22" t="s">
        <v>132</v>
      </c>
      <c r="BM156" s="22" t="s">
        <v>248</v>
      </c>
    </row>
    <row r="157" spans="2:65" s="1" customFormat="1" ht="19" x14ac:dyDescent="0.35">
      <c r="B157" s="39"/>
      <c r="C157" s="61"/>
      <c r="D157" s="193" t="s">
        <v>133</v>
      </c>
      <c r="E157" s="61"/>
      <c r="F157" s="194" t="s">
        <v>249</v>
      </c>
      <c r="G157" s="61"/>
      <c r="H157" s="61"/>
      <c r="I157" s="154"/>
      <c r="J157" s="61"/>
      <c r="K157" s="61"/>
      <c r="L157" s="59"/>
      <c r="M157" s="195"/>
      <c r="N157" s="40"/>
      <c r="O157" s="40"/>
      <c r="P157" s="40"/>
      <c r="Q157" s="40"/>
      <c r="R157" s="40"/>
      <c r="S157" s="40"/>
      <c r="T157" s="76"/>
      <c r="AT157" s="22" t="s">
        <v>133</v>
      </c>
      <c r="AU157" s="22" t="s">
        <v>81</v>
      </c>
    </row>
    <row r="158" spans="2:65" s="10" customFormat="1" x14ac:dyDescent="0.35">
      <c r="B158" s="197"/>
      <c r="C158" s="198"/>
      <c r="D158" s="193" t="s">
        <v>250</v>
      </c>
      <c r="E158" s="199" t="s">
        <v>23</v>
      </c>
      <c r="F158" s="200" t="s">
        <v>251</v>
      </c>
      <c r="G158" s="198"/>
      <c r="H158" s="201">
        <v>57.38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250</v>
      </c>
      <c r="AU158" s="207" t="s">
        <v>81</v>
      </c>
      <c r="AV158" s="10" t="s">
        <v>83</v>
      </c>
      <c r="AW158" s="10" t="s">
        <v>36</v>
      </c>
      <c r="AX158" s="10" t="s">
        <v>73</v>
      </c>
      <c r="AY158" s="207" t="s">
        <v>126</v>
      </c>
    </row>
    <row r="159" spans="2:65" s="11" customFormat="1" x14ac:dyDescent="0.35">
      <c r="B159" s="208"/>
      <c r="C159" s="209"/>
      <c r="D159" s="193" t="s">
        <v>250</v>
      </c>
      <c r="E159" s="210" t="s">
        <v>23</v>
      </c>
      <c r="F159" s="211" t="s">
        <v>252</v>
      </c>
      <c r="G159" s="209"/>
      <c r="H159" s="212">
        <v>57.38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250</v>
      </c>
      <c r="AU159" s="218" t="s">
        <v>81</v>
      </c>
      <c r="AV159" s="11" t="s">
        <v>132</v>
      </c>
      <c r="AW159" s="11" t="s">
        <v>36</v>
      </c>
      <c r="AX159" s="11" t="s">
        <v>81</v>
      </c>
      <c r="AY159" s="218" t="s">
        <v>126</v>
      </c>
    </row>
    <row r="160" spans="2:65" s="1" customFormat="1" ht="25.5" customHeight="1" x14ac:dyDescent="0.35">
      <c r="B160" s="39"/>
      <c r="C160" s="181" t="s">
        <v>194</v>
      </c>
      <c r="D160" s="181" t="s">
        <v>127</v>
      </c>
      <c r="E160" s="182" t="s">
        <v>253</v>
      </c>
      <c r="F160" s="183" t="s">
        <v>254</v>
      </c>
      <c r="G160" s="184" t="s">
        <v>130</v>
      </c>
      <c r="H160" s="185">
        <v>850</v>
      </c>
      <c r="I160" s="186"/>
      <c r="J160" s="187">
        <f>ROUND(I160*H160,2)</f>
        <v>0</v>
      </c>
      <c r="K160" s="183" t="s">
        <v>131</v>
      </c>
      <c r="L160" s="59"/>
      <c r="M160" s="188" t="s">
        <v>23</v>
      </c>
      <c r="N160" s="189" t="s">
        <v>44</v>
      </c>
      <c r="O160" s="40"/>
      <c r="P160" s="190">
        <f>O160*H160</f>
        <v>0</v>
      </c>
      <c r="Q160" s="190">
        <v>4.0000000000000003E-5</v>
      </c>
      <c r="R160" s="190">
        <f>Q160*H160</f>
        <v>3.4000000000000002E-2</v>
      </c>
      <c r="S160" s="190">
        <v>0</v>
      </c>
      <c r="T160" s="191">
        <f>S160*H160</f>
        <v>0</v>
      </c>
      <c r="AR160" s="22" t="s">
        <v>132</v>
      </c>
      <c r="AT160" s="22" t="s">
        <v>127</v>
      </c>
      <c r="AU160" s="22" t="s">
        <v>81</v>
      </c>
      <c r="AY160" s="22" t="s">
        <v>126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22" t="s">
        <v>81</v>
      </c>
      <c r="BK160" s="192">
        <f>ROUND(I160*H160,2)</f>
        <v>0</v>
      </c>
      <c r="BL160" s="22" t="s">
        <v>132</v>
      </c>
      <c r="BM160" s="22" t="s">
        <v>255</v>
      </c>
    </row>
    <row r="161" spans="2:65" s="1" customFormat="1" ht="19" x14ac:dyDescent="0.35">
      <c r="B161" s="39"/>
      <c r="C161" s="61"/>
      <c r="D161" s="193" t="s">
        <v>133</v>
      </c>
      <c r="E161" s="61"/>
      <c r="F161" s="194" t="s">
        <v>256</v>
      </c>
      <c r="G161" s="61"/>
      <c r="H161" s="61"/>
      <c r="I161" s="154"/>
      <c r="J161" s="61"/>
      <c r="K161" s="61"/>
      <c r="L161" s="59"/>
      <c r="M161" s="195"/>
      <c r="N161" s="40"/>
      <c r="O161" s="40"/>
      <c r="P161" s="40"/>
      <c r="Q161" s="40"/>
      <c r="R161" s="40"/>
      <c r="S161" s="40"/>
      <c r="T161" s="76"/>
      <c r="AT161" s="22" t="s">
        <v>133</v>
      </c>
      <c r="AU161" s="22" t="s">
        <v>81</v>
      </c>
    </row>
    <row r="162" spans="2:65" s="9" customFormat="1" ht="37.4" customHeight="1" x14ac:dyDescent="0.35">
      <c r="B162" s="167"/>
      <c r="C162" s="168"/>
      <c r="D162" s="169" t="s">
        <v>72</v>
      </c>
      <c r="E162" s="170" t="s">
        <v>257</v>
      </c>
      <c r="F162" s="170" t="s">
        <v>258</v>
      </c>
      <c r="G162" s="168"/>
      <c r="H162" s="168"/>
      <c r="I162" s="171"/>
      <c r="J162" s="172">
        <f>BK162</f>
        <v>0</v>
      </c>
      <c r="K162" s="168"/>
      <c r="L162" s="173"/>
      <c r="M162" s="174"/>
      <c r="N162" s="175"/>
      <c r="O162" s="175"/>
      <c r="P162" s="176">
        <f>SUM(P163:P180)</f>
        <v>0</v>
      </c>
      <c r="Q162" s="175"/>
      <c r="R162" s="176">
        <f>SUM(R163:R180)</f>
        <v>0</v>
      </c>
      <c r="S162" s="175"/>
      <c r="T162" s="177">
        <f>SUM(T163:T180)</f>
        <v>0</v>
      </c>
      <c r="AR162" s="178" t="s">
        <v>81</v>
      </c>
      <c r="AT162" s="179" t="s">
        <v>72</v>
      </c>
      <c r="AU162" s="179" t="s">
        <v>73</v>
      </c>
      <c r="AY162" s="178" t="s">
        <v>126</v>
      </c>
      <c r="BK162" s="180">
        <f>SUM(BK163:BK180)</f>
        <v>0</v>
      </c>
    </row>
    <row r="163" spans="2:65" s="1" customFormat="1" ht="25.5" customHeight="1" x14ac:dyDescent="0.35">
      <c r="B163" s="39"/>
      <c r="C163" s="181" t="s">
        <v>259</v>
      </c>
      <c r="D163" s="181" t="s">
        <v>127</v>
      </c>
      <c r="E163" s="182" t="s">
        <v>260</v>
      </c>
      <c r="F163" s="183" t="s">
        <v>261</v>
      </c>
      <c r="G163" s="184" t="s">
        <v>262</v>
      </c>
      <c r="H163" s="185">
        <v>24.838000000000001</v>
      </c>
      <c r="I163" s="186"/>
      <c r="J163" s="187">
        <f>ROUND(I163*H163,2)</f>
        <v>0</v>
      </c>
      <c r="K163" s="183" t="s">
        <v>131</v>
      </c>
      <c r="L163" s="59"/>
      <c r="M163" s="188" t="s">
        <v>23</v>
      </c>
      <c r="N163" s="189" t="s">
        <v>44</v>
      </c>
      <c r="O163" s="40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AR163" s="22" t="s">
        <v>132</v>
      </c>
      <c r="AT163" s="22" t="s">
        <v>127</v>
      </c>
      <c r="AU163" s="22" t="s">
        <v>81</v>
      </c>
      <c r="AY163" s="22" t="s">
        <v>126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22" t="s">
        <v>81</v>
      </c>
      <c r="BK163" s="192">
        <f>ROUND(I163*H163,2)</f>
        <v>0</v>
      </c>
      <c r="BL163" s="22" t="s">
        <v>132</v>
      </c>
      <c r="BM163" s="22" t="s">
        <v>263</v>
      </c>
    </row>
    <row r="164" spans="2:65" s="1" customFormat="1" ht="19" x14ac:dyDescent="0.35">
      <c r="B164" s="39"/>
      <c r="C164" s="61"/>
      <c r="D164" s="193" t="s">
        <v>133</v>
      </c>
      <c r="E164" s="61"/>
      <c r="F164" s="194" t="s">
        <v>264</v>
      </c>
      <c r="G164" s="61"/>
      <c r="H164" s="61"/>
      <c r="I164" s="154"/>
      <c r="J164" s="61"/>
      <c r="K164" s="61"/>
      <c r="L164" s="59"/>
      <c r="M164" s="195"/>
      <c r="N164" s="40"/>
      <c r="O164" s="40"/>
      <c r="P164" s="40"/>
      <c r="Q164" s="40"/>
      <c r="R164" s="40"/>
      <c r="S164" s="40"/>
      <c r="T164" s="76"/>
      <c r="AT164" s="22" t="s">
        <v>133</v>
      </c>
      <c r="AU164" s="22" t="s">
        <v>81</v>
      </c>
    </row>
    <row r="165" spans="2:65" s="1" customFormat="1" ht="19" x14ac:dyDescent="0.35">
      <c r="B165" s="39"/>
      <c r="C165" s="61"/>
      <c r="D165" s="193" t="s">
        <v>135</v>
      </c>
      <c r="E165" s="61"/>
      <c r="F165" s="196" t="s">
        <v>196</v>
      </c>
      <c r="G165" s="61"/>
      <c r="H165" s="61"/>
      <c r="I165" s="154"/>
      <c r="J165" s="61"/>
      <c r="K165" s="61"/>
      <c r="L165" s="59"/>
      <c r="M165" s="195"/>
      <c r="N165" s="40"/>
      <c r="O165" s="40"/>
      <c r="P165" s="40"/>
      <c r="Q165" s="40"/>
      <c r="R165" s="40"/>
      <c r="S165" s="40"/>
      <c r="T165" s="76"/>
      <c r="AT165" s="22" t="s">
        <v>135</v>
      </c>
      <c r="AU165" s="22" t="s">
        <v>81</v>
      </c>
    </row>
    <row r="166" spans="2:65" s="1" customFormat="1" ht="25.5" customHeight="1" x14ac:dyDescent="0.35">
      <c r="B166" s="39"/>
      <c r="C166" s="181" t="s">
        <v>200</v>
      </c>
      <c r="D166" s="181" t="s">
        <v>127</v>
      </c>
      <c r="E166" s="182" t="s">
        <v>265</v>
      </c>
      <c r="F166" s="183" t="s">
        <v>266</v>
      </c>
      <c r="G166" s="184" t="s">
        <v>262</v>
      </c>
      <c r="H166" s="185">
        <v>24.838000000000001</v>
      </c>
      <c r="I166" s="186"/>
      <c r="J166" s="187">
        <f>ROUND(I166*H166,2)</f>
        <v>0</v>
      </c>
      <c r="K166" s="183" t="s">
        <v>131</v>
      </c>
      <c r="L166" s="59"/>
      <c r="M166" s="188" t="s">
        <v>23</v>
      </c>
      <c r="N166" s="189" t="s">
        <v>44</v>
      </c>
      <c r="O166" s="40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AR166" s="22" t="s">
        <v>132</v>
      </c>
      <c r="AT166" s="22" t="s">
        <v>127</v>
      </c>
      <c r="AU166" s="22" t="s">
        <v>81</v>
      </c>
      <c r="AY166" s="22" t="s">
        <v>126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22" t="s">
        <v>81</v>
      </c>
      <c r="BK166" s="192">
        <f>ROUND(I166*H166,2)</f>
        <v>0</v>
      </c>
      <c r="BL166" s="22" t="s">
        <v>132</v>
      </c>
      <c r="BM166" s="22" t="s">
        <v>267</v>
      </c>
    </row>
    <row r="167" spans="2:65" s="1" customFormat="1" ht="19" x14ac:dyDescent="0.35">
      <c r="B167" s="39"/>
      <c r="C167" s="61"/>
      <c r="D167" s="193" t="s">
        <v>133</v>
      </c>
      <c r="E167" s="61"/>
      <c r="F167" s="194" t="s">
        <v>268</v>
      </c>
      <c r="G167" s="61"/>
      <c r="H167" s="61"/>
      <c r="I167" s="154"/>
      <c r="J167" s="61"/>
      <c r="K167" s="61"/>
      <c r="L167" s="59"/>
      <c r="M167" s="195"/>
      <c r="N167" s="40"/>
      <c r="O167" s="40"/>
      <c r="P167" s="40"/>
      <c r="Q167" s="40"/>
      <c r="R167" s="40"/>
      <c r="S167" s="40"/>
      <c r="T167" s="76"/>
      <c r="AT167" s="22" t="s">
        <v>133</v>
      </c>
      <c r="AU167" s="22" t="s">
        <v>81</v>
      </c>
    </row>
    <row r="168" spans="2:65" s="1" customFormat="1" ht="19" x14ac:dyDescent="0.35">
      <c r="B168" s="39"/>
      <c r="C168" s="61"/>
      <c r="D168" s="193" t="s">
        <v>135</v>
      </c>
      <c r="E168" s="61"/>
      <c r="F168" s="196" t="s">
        <v>196</v>
      </c>
      <c r="G168" s="61"/>
      <c r="H168" s="61"/>
      <c r="I168" s="154"/>
      <c r="J168" s="61"/>
      <c r="K168" s="61"/>
      <c r="L168" s="59"/>
      <c r="M168" s="195"/>
      <c r="N168" s="40"/>
      <c r="O168" s="40"/>
      <c r="P168" s="40"/>
      <c r="Q168" s="40"/>
      <c r="R168" s="40"/>
      <c r="S168" s="40"/>
      <c r="T168" s="76"/>
      <c r="AT168" s="22" t="s">
        <v>135</v>
      </c>
      <c r="AU168" s="22" t="s">
        <v>81</v>
      </c>
    </row>
    <row r="169" spans="2:65" s="1" customFormat="1" ht="25.5" customHeight="1" x14ac:dyDescent="0.35">
      <c r="B169" s="39"/>
      <c r="C169" s="181" t="s">
        <v>269</v>
      </c>
      <c r="D169" s="181" t="s">
        <v>127</v>
      </c>
      <c r="E169" s="182" t="s">
        <v>270</v>
      </c>
      <c r="F169" s="183" t="s">
        <v>271</v>
      </c>
      <c r="G169" s="184" t="s">
        <v>262</v>
      </c>
      <c r="H169" s="185">
        <v>24.838000000000001</v>
      </c>
      <c r="I169" s="186"/>
      <c r="J169" s="187">
        <f>ROUND(I169*H169,2)</f>
        <v>0</v>
      </c>
      <c r="K169" s="183" t="s">
        <v>131</v>
      </c>
      <c r="L169" s="59"/>
      <c r="M169" s="188" t="s">
        <v>23</v>
      </c>
      <c r="N169" s="189" t="s">
        <v>44</v>
      </c>
      <c r="O169" s="40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AR169" s="22" t="s">
        <v>132</v>
      </c>
      <c r="AT169" s="22" t="s">
        <v>127</v>
      </c>
      <c r="AU169" s="22" t="s">
        <v>81</v>
      </c>
      <c r="AY169" s="22" t="s">
        <v>126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22" t="s">
        <v>81</v>
      </c>
      <c r="BK169" s="192">
        <f>ROUND(I169*H169,2)</f>
        <v>0</v>
      </c>
      <c r="BL169" s="22" t="s">
        <v>132</v>
      </c>
      <c r="BM169" s="22" t="s">
        <v>272</v>
      </c>
    </row>
    <row r="170" spans="2:65" s="1" customFormat="1" ht="19" x14ac:dyDescent="0.35">
      <c r="B170" s="39"/>
      <c r="C170" s="61"/>
      <c r="D170" s="193" t="s">
        <v>133</v>
      </c>
      <c r="E170" s="61"/>
      <c r="F170" s="194" t="s">
        <v>273</v>
      </c>
      <c r="G170" s="61"/>
      <c r="H170" s="61"/>
      <c r="I170" s="154"/>
      <c r="J170" s="61"/>
      <c r="K170" s="61"/>
      <c r="L170" s="59"/>
      <c r="M170" s="195"/>
      <c r="N170" s="40"/>
      <c r="O170" s="40"/>
      <c r="P170" s="40"/>
      <c r="Q170" s="40"/>
      <c r="R170" s="40"/>
      <c r="S170" s="40"/>
      <c r="T170" s="76"/>
      <c r="AT170" s="22" t="s">
        <v>133</v>
      </c>
      <c r="AU170" s="22" t="s">
        <v>81</v>
      </c>
    </row>
    <row r="171" spans="2:65" s="1" customFormat="1" ht="19" x14ac:dyDescent="0.35">
      <c r="B171" s="39"/>
      <c r="C171" s="61"/>
      <c r="D171" s="193" t="s">
        <v>135</v>
      </c>
      <c r="E171" s="61"/>
      <c r="F171" s="196" t="s">
        <v>274</v>
      </c>
      <c r="G171" s="61"/>
      <c r="H171" s="61"/>
      <c r="I171" s="154"/>
      <c r="J171" s="61"/>
      <c r="K171" s="61"/>
      <c r="L171" s="59"/>
      <c r="M171" s="195"/>
      <c r="N171" s="40"/>
      <c r="O171" s="40"/>
      <c r="P171" s="40"/>
      <c r="Q171" s="40"/>
      <c r="R171" s="40"/>
      <c r="S171" s="40"/>
      <c r="T171" s="76"/>
      <c r="AT171" s="22" t="s">
        <v>135</v>
      </c>
      <c r="AU171" s="22" t="s">
        <v>81</v>
      </c>
    </row>
    <row r="172" spans="2:65" s="1" customFormat="1" ht="16.5" customHeight="1" x14ac:dyDescent="0.35">
      <c r="B172" s="39"/>
      <c r="C172" s="181" t="s">
        <v>204</v>
      </c>
      <c r="D172" s="181" t="s">
        <v>127</v>
      </c>
      <c r="E172" s="182" t="s">
        <v>275</v>
      </c>
      <c r="F172" s="183" t="s">
        <v>276</v>
      </c>
      <c r="G172" s="184" t="s">
        <v>262</v>
      </c>
      <c r="H172" s="185">
        <v>12.144</v>
      </c>
      <c r="I172" s="186"/>
      <c r="J172" s="187">
        <f>ROUND(I172*H172,2)</f>
        <v>0</v>
      </c>
      <c r="K172" s="183" t="s">
        <v>23</v>
      </c>
      <c r="L172" s="59"/>
      <c r="M172" s="188" t="s">
        <v>23</v>
      </c>
      <c r="N172" s="189" t="s">
        <v>44</v>
      </c>
      <c r="O172" s="40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AR172" s="22" t="s">
        <v>132</v>
      </c>
      <c r="AT172" s="22" t="s">
        <v>127</v>
      </c>
      <c r="AU172" s="22" t="s">
        <v>81</v>
      </c>
      <c r="AY172" s="22" t="s">
        <v>126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22" t="s">
        <v>81</v>
      </c>
      <c r="BK172" s="192">
        <f>ROUND(I172*H172,2)</f>
        <v>0</v>
      </c>
      <c r="BL172" s="22" t="s">
        <v>132</v>
      </c>
      <c r="BM172" s="22" t="s">
        <v>277</v>
      </c>
    </row>
    <row r="173" spans="2:65" s="1" customFormat="1" x14ac:dyDescent="0.35">
      <c r="B173" s="39"/>
      <c r="C173" s="61"/>
      <c r="D173" s="193" t="s">
        <v>133</v>
      </c>
      <c r="E173" s="61"/>
      <c r="F173" s="194" t="s">
        <v>276</v>
      </c>
      <c r="G173" s="61"/>
      <c r="H173" s="61"/>
      <c r="I173" s="154"/>
      <c r="J173" s="61"/>
      <c r="K173" s="61"/>
      <c r="L173" s="59"/>
      <c r="M173" s="195"/>
      <c r="N173" s="40"/>
      <c r="O173" s="40"/>
      <c r="P173" s="40"/>
      <c r="Q173" s="40"/>
      <c r="R173" s="40"/>
      <c r="S173" s="40"/>
      <c r="T173" s="76"/>
      <c r="AT173" s="22" t="s">
        <v>133</v>
      </c>
      <c r="AU173" s="22" t="s">
        <v>81</v>
      </c>
    </row>
    <row r="174" spans="2:65" s="1" customFormat="1" ht="19" x14ac:dyDescent="0.35">
      <c r="B174" s="39"/>
      <c r="C174" s="61"/>
      <c r="D174" s="193" t="s">
        <v>135</v>
      </c>
      <c r="E174" s="61"/>
      <c r="F174" s="196" t="s">
        <v>274</v>
      </c>
      <c r="G174" s="61"/>
      <c r="H174" s="61"/>
      <c r="I174" s="154"/>
      <c r="J174" s="61"/>
      <c r="K174" s="61"/>
      <c r="L174" s="59"/>
      <c r="M174" s="195"/>
      <c r="N174" s="40"/>
      <c r="O174" s="40"/>
      <c r="P174" s="40"/>
      <c r="Q174" s="40"/>
      <c r="R174" s="40"/>
      <c r="S174" s="40"/>
      <c r="T174" s="76"/>
      <c r="AT174" s="22" t="s">
        <v>135</v>
      </c>
      <c r="AU174" s="22" t="s">
        <v>81</v>
      </c>
    </row>
    <row r="175" spans="2:65" s="1" customFormat="1" ht="25.5" customHeight="1" x14ac:dyDescent="0.35">
      <c r="B175" s="39"/>
      <c r="C175" s="181" t="s">
        <v>278</v>
      </c>
      <c r="D175" s="181" t="s">
        <v>127</v>
      </c>
      <c r="E175" s="182" t="s">
        <v>279</v>
      </c>
      <c r="F175" s="183" t="s">
        <v>280</v>
      </c>
      <c r="G175" s="184" t="s">
        <v>262</v>
      </c>
      <c r="H175" s="185">
        <v>12.694000000000001</v>
      </c>
      <c r="I175" s="186"/>
      <c r="J175" s="187">
        <f>ROUND(I175*H175,2)</f>
        <v>0</v>
      </c>
      <c r="K175" s="183" t="s">
        <v>131</v>
      </c>
      <c r="L175" s="59"/>
      <c r="M175" s="188" t="s">
        <v>23</v>
      </c>
      <c r="N175" s="189" t="s">
        <v>44</v>
      </c>
      <c r="O175" s="40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AR175" s="22" t="s">
        <v>132</v>
      </c>
      <c r="AT175" s="22" t="s">
        <v>127</v>
      </c>
      <c r="AU175" s="22" t="s">
        <v>81</v>
      </c>
      <c r="AY175" s="22" t="s">
        <v>126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22" t="s">
        <v>81</v>
      </c>
      <c r="BK175" s="192">
        <f>ROUND(I175*H175,2)</f>
        <v>0</v>
      </c>
      <c r="BL175" s="22" t="s">
        <v>132</v>
      </c>
      <c r="BM175" s="22" t="s">
        <v>281</v>
      </c>
    </row>
    <row r="176" spans="2:65" s="1" customFormat="1" ht="19" x14ac:dyDescent="0.35">
      <c r="B176" s="39"/>
      <c r="C176" s="61"/>
      <c r="D176" s="193" t="s">
        <v>133</v>
      </c>
      <c r="E176" s="61"/>
      <c r="F176" s="194" t="s">
        <v>282</v>
      </c>
      <c r="G176" s="61"/>
      <c r="H176" s="61"/>
      <c r="I176" s="154"/>
      <c r="J176" s="61"/>
      <c r="K176" s="61"/>
      <c r="L176" s="59"/>
      <c r="M176" s="195"/>
      <c r="N176" s="40"/>
      <c r="O176" s="40"/>
      <c r="P176" s="40"/>
      <c r="Q176" s="40"/>
      <c r="R176" s="40"/>
      <c r="S176" s="40"/>
      <c r="T176" s="76"/>
      <c r="AT176" s="22" t="s">
        <v>133</v>
      </c>
      <c r="AU176" s="22" t="s">
        <v>81</v>
      </c>
    </row>
    <row r="177" spans="2:65" s="1" customFormat="1" ht="19" x14ac:dyDescent="0.35">
      <c r="B177" s="39"/>
      <c r="C177" s="61"/>
      <c r="D177" s="193" t="s">
        <v>135</v>
      </c>
      <c r="E177" s="61"/>
      <c r="F177" s="196" t="s">
        <v>283</v>
      </c>
      <c r="G177" s="61"/>
      <c r="H177" s="61"/>
      <c r="I177" s="154"/>
      <c r="J177" s="61"/>
      <c r="K177" s="61"/>
      <c r="L177" s="59"/>
      <c r="M177" s="195"/>
      <c r="N177" s="40"/>
      <c r="O177" s="40"/>
      <c r="P177" s="40"/>
      <c r="Q177" s="40"/>
      <c r="R177" s="40"/>
      <c r="S177" s="40"/>
      <c r="T177" s="76"/>
      <c r="AT177" s="22" t="s">
        <v>135</v>
      </c>
      <c r="AU177" s="22" t="s">
        <v>81</v>
      </c>
    </row>
    <row r="178" spans="2:65" s="1" customFormat="1" ht="16.5" customHeight="1" x14ac:dyDescent="0.35">
      <c r="B178" s="39"/>
      <c r="C178" s="181" t="s">
        <v>208</v>
      </c>
      <c r="D178" s="181" t="s">
        <v>127</v>
      </c>
      <c r="E178" s="182" t="s">
        <v>284</v>
      </c>
      <c r="F178" s="183" t="s">
        <v>285</v>
      </c>
      <c r="G178" s="184" t="s">
        <v>262</v>
      </c>
      <c r="H178" s="185">
        <v>17.724</v>
      </c>
      <c r="I178" s="186"/>
      <c r="J178" s="187">
        <f>ROUND(I178*H178,2)</f>
        <v>0</v>
      </c>
      <c r="K178" s="183" t="s">
        <v>131</v>
      </c>
      <c r="L178" s="59"/>
      <c r="M178" s="188" t="s">
        <v>23</v>
      </c>
      <c r="N178" s="189" t="s">
        <v>44</v>
      </c>
      <c r="O178" s="40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AR178" s="22" t="s">
        <v>132</v>
      </c>
      <c r="AT178" s="22" t="s">
        <v>127</v>
      </c>
      <c r="AU178" s="22" t="s">
        <v>81</v>
      </c>
      <c r="AY178" s="22" t="s">
        <v>126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22" t="s">
        <v>81</v>
      </c>
      <c r="BK178" s="192">
        <f>ROUND(I178*H178,2)</f>
        <v>0</v>
      </c>
      <c r="BL178" s="22" t="s">
        <v>132</v>
      </c>
      <c r="BM178" s="22" t="s">
        <v>286</v>
      </c>
    </row>
    <row r="179" spans="2:65" s="1" customFormat="1" ht="28.5" x14ac:dyDescent="0.35">
      <c r="B179" s="39"/>
      <c r="C179" s="61"/>
      <c r="D179" s="193" t="s">
        <v>133</v>
      </c>
      <c r="E179" s="61"/>
      <c r="F179" s="194" t="s">
        <v>287</v>
      </c>
      <c r="G179" s="61"/>
      <c r="H179" s="61"/>
      <c r="I179" s="154"/>
      <c r="J179" s="61"/>
      <c r="K179" s="61"/>
      <c r="L179" s="59"/>
      <c r="M179" s="195"/>
      <c r="N179" s="40"/>
      <c r="O179" s="40"/>
      <c r="P179" s="40"/>
      <c r="Q179" s="40"/>
      <c r="R179" s="40"/>
      <c r="S179" s="40"/>
      <c r="T179" s="76"/>
      <c r="AT179" s="22" t="s">
        <v>133</v>
      </c>
      <c r="AU179" s="22" t="s">
        <v>81</v>
      </c>
    </row>
    <row r="180" spans="2:65" s="1" customFormat="1" ht="28.5" x14ac:dyDescent="0.35">
      <c r="B180" s="39"/>
      <c r="C180" s="61"/>
      <c r="D180" s="193" t="s">
        <v>135</v>
      </c>
      <c r="E180" s="61"/>
      <c r="F180" s="196" t="s">
        <v>288</v>
      </c>
      <c r="G180" s="61"/>
      <c r="H180" s="61"/>
      <c r="I180" s="154"/>
      <c r="J180" s="61"/>
      <c r="K180" s="61"/>
      <c r="L180" s="59"/>
      <c r="M180" s="195"/>
      <c r="N180" s="40"/>
      <c r="O180" s="40"/>
      <c r="P180" s="40"/>
      <c r="Q180" s="40"/>
      <c r="R180" s="40"/>
      <c r="S180" s="40"/>
      <c r="T180" s="76"/>
      <c r="AT180" s="22" t="s">
        <v>135</v>
      </c>
      <c r="AU180" s="22" t="s">
        <v>81</v>
      </c>
    </row>
    <row r="181" spans="2:65" s="9" customFormat="1" ht="37.4" customHeight="1" x14ac:dyDescent="0.35">
      <c r="B181" s="167"/>
      <c r="C181" s="168"/>
      <c r="D181" s="169" t="s">
        <v>72</v>
      </c>
      <c r="E181" s="170" t="s">
        <v>289</v>
      </c>
      <c r="F181" s="170" t="s">
        <v>290</v>
      </c>
      <c r="G181" s="168"/>
      <c r="H181" s="168"/>
      <c r="I181" s="171"/>
      <c r="J181" s="172">
        <f>BK181</f>
        <v>0</v>
      </c>
      <c r="K181" s="168"/>
      <c r="L181" s="173"/>
      <c r="M181" s="174"/>
      <c r="N181" s="175"/>
      <c r="O181" s="175"/>
      <c r="P181" s="176">
        <f>SUM(P182:P213)</f>
        <v>0</v>
      </c>
      <c r="Q181" s="175"/>
      <c r="R181" s="176">
        <f>SUM(R182:R213)</f>
        <v>1.1592600000000002E-2</v>
      </c>
      <c r="S181" s="175"/>
      <c r="T181" s="177">
        <f>SUM(T182:T213)</f>
        <v>0</v>
      </c>
      <c r="AR181" s="178" t="s">
        <v>81</v>
      </c>
      <c r="AT181" s="179" t="s">
        <v>72</v>
      </c>
      <c r="AU181" s="179" t="s">
        <v>73</v>
      </c>
      <c r="AY181" s="178" t="s">
        <v>126</v>
      </c>
      <c r="BK181" s="180">
        <f>SUM(BK182:BK213)</f>
        <v>0</v>
      </c>
    </row>
    <row r="182" spans="2:65" s="1" customFormat="1" ht="25.5" customHeight="1" x14ac:dyDescent="0.35">
      <c r="B182" s="39"/>
      <c r="C182" s="181" t="s">
        <v>291</v>
      </c>
      <c r="D182" s="181" t="s">
        <v>127</v>
      </c>
      <c r="E182" s="182" t="s">
        <v>292</v>
      </c>
      <c r="F182" s="183" t="s">
        <v>293</v>
      </c>
      <c r="G182" s="184" t="s">
        <v>130</v>
      </c>
      <c r="H182" s="185">
        <v>642.63</v>
      </c>
      <c r="I182" s="186"/>
      <c r="J182" s="187">
        <f>ROUND(I182*H182,2)</f>
        <v>0</v>
      </c>
      <c r="K182" s="183" t="s">
        <v>131</v>
      </c>
      <c r="L182" s="59"/>
      <c r="M182" s="188" t="s">
        <v>23</v>
      </c>
      <c r="N182" s="189" t="s">
        <v>44</v>
      </c>
      <c r="O182" s="40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AR182" s="22" t="s">
        <v>132</v>
      </c>
      <c r="AT182" s="22" t="s">
        <v>127</v>
      </c>
      <c r="AU182" s="22" t="s">
        <v>81</v>
      </c>
      <c r="AY182" s="22" t="s">
        <v>126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22" t="s">
        <v>81</v>
      </c>
      <c r="BK182" s="192">
        <f>ROUND(I182*H182,2)</f>
        <v>0</v>
      </c>
      <c r="BL182" s="22" t="s">
        <v>132</v>
      </c>
      <c r="BM182" s="22" t="s">
        <v>294</v>
      </c>
    </row>
    <row r="183" spans="2:65" s="1" customFormat="1" ht="19" x14ac:dyDescent="0.35">
      <c r="B183" s="39"/>
      <c r="C183" s="61"/>
      <c r="D183" s="193" t="s">
        <v>133</v>
      </c>
      <c r="E183" s="61"/>
      <c r="F183" s="194" t="s">
        <v>295</v>
      </c>
      <c r="G183" s="61"/>
      <c r="H183" s="61"/>
      <c r="I183" s="154"/>
      <c r="J183" s="61"/>
      <c r="K183" s="61"/>
      <c r="L183" s="59"/>
      <c r="M183" s="195"/>
      <c r="N183" s="40"/>
      <c r="O183" s="40"/>
      <c r="P183" s="40"/>
      <c r="Q183" s="40"/>
      <c r="R183" s="40"/>
      <c r="S183" s="40"/>
      <c r="T183" s="76"/>
      <c r="AT183" s="22" t="s">
        <v>133</v>
      </c>
      <c r="AU183" s="22" t="s">
        <v>81</v>
      </c>
    </row>
    <row r="184" spans="2:65" s="1" customFormat="1" ht="19" x14ac:dyDescent="0.35">
      <c r="B184" s="39"/>
      <c r="C184" s="61"/>
      <c r="D184" s="193" t="s">
        <v>135</v>
      </c>
      <c r="E184" s="61"/>
      <c r="F184" s="196" t="s">
        <v>296</v>
      </c>
      <c r="G184" s="61"/>
      <c r="H184" s="61"/>
      <c r="I184" s="154"/>
      <c r="J184" s="61"/>
      <c r="K184" s="61"/>
      <c r="L184" s="59"/>
      <c r="M184" s="195"/>
      <c r="N184" s="40"/>
      <c r="O184" s="40"/>
      <c r="P184" s="40"/>
      <c r="Q184" s="40"/>
      <c r="R184" s="40"/>
      <c r="S184" s="40"/>
      <c r="T184" s="76"/>
      <c r="AT184" s="22" t="s">
        <v>135</v>
      </c>
      <c r="AU184" s="22" t="s">
        <v>81</v>
      </c>
    </row>
    <row r="185" spans="2:65" s="1" customFormat="1" ht="16.5" customHeight="1" x14ac:dyDescent="0.35">
      <c r="B185" s="39"/>
      <c r="C185" s="219" t="s">
        <v>213</v>
      </c>
      <c r="D185" s="219" t="s">
        <v>297</v>
      </c>
      <c r="E185" s="220" t="s">
        <v>298</v>
      </c>
      <c r="F185" s="221" t="s">
        <v>299</v>
      </c>
      <c r="G185" s="222" t="s">
        <v>130</v>
      </c>
      <c r="H185" s="223">
        <v>618.06200000000001</v>
      </c>
      <c r="I185" s="224"/>
      <c r="J185" s="225">
        <f>ROUND(I185*H185,2)</f>
        <v>0</v>
      </c>
      <c r="K185" s="221" t="s">
        <v>23</v>
      </c>
      <c r="L185" s="226"/>
      <c r="M185" s="227" t="s">
        <v>23</v>
      </c>
      <c r="N185" s="228" t="s">
        <v>44</v>
      </c>
      <c r="O185" s="4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AR185" s="22" t="s">
        <v>149</v>
      </c>
      <c r="AT185" s="22" t="s">
        <v>297</v>
      </c>
      <c r="AU185" s="22" t="s">
        <v>81</v>
      </c>
      <c r="AY185" s="22" t="s">
        <v>126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22" t="s">
        <v>81</v>
      </c>
      <c r="BK185" s="192">
        <f>ROUND(I185*H185,2)</f>
        <v>0</v>
      </c>
      <c r="BL185" s="22" t="s">
        <v>132</v>
      </c>
      <c r="BM185" s="22" t="s">
        <v>300</v>
      </c>
    </row>
    <row r="186" spans="2:65" s="1" customFormat="1" x14ac:dyDescent="0.35">
      <c r="B186" s="39"/>
      <c r="C186" s="61"/>
      <c r="D186" s="193" t="s">
        <v>133</v>
      </c>
      <c r="E186" s="61"/>
      <c r="F186" s="194" t="s">
        <v>299</v>
      </c>
      <c r="G186" s="61"/>
      <c r="H186" s="61"/>
      <c r="I186" s="154"/>
      <c r="J186" s="61"/>
      <c r="K186" s="61"/>
      <c r="L186" s="59"/>
      <c r="M186" s="195"/>
      <c r="N186" s="40"/>
      <c r="O186" s="40"/>
      <c r="P186" s="40"/>
      <c r="Q186" s="40"/>
      <c r="R186" s="40"/>
      <c r="S186" s="40"/>
      <c r="T186" s="76"/>
      <c r="AT186" s="22" t="s">
        <v>133</v>
      </c>
      <c r="AU186" s="22" t="s">
        <v>81</v>
      </c>
    </row>
    <row r="187" spans="2:65" s="1" customFormat="1" ht="19" x14ac:dyDescent="0.35">
      <c r="B187" s="39"/>
      <c r="C187" s="61"/>
      <c r="D187" s="193" t="s">
        <v>135</v>
      </c>
      <c r="E187" s="61"/>
      <c r="F187" s="196" t="s">
        <v>301</v>
      </c>
      <c r="G187" s="61"/>
      <c r="H187" s="61"/>
      <c r="I187" s="154"/>
      <c r="J187" s="61"/>
      <c r="K187" s="61"/>
      <c r="L187" s="59"/>
      <c r="M187" s="195"/>
      <c r="N187" s="40"/>
      <c r="O187" s="40"/>
      <c r="P187" s="40"/>
      <c r="Q187" s="40"/>
      <c r="R187" s="40"/>
      <c r="S187" s="40"/>
      <c r="T187" s="76"/>
      <c r="AT187" s="22" t="s">
        <v>135</v>
      </c>
      <c r="AU187" s="22" t="s">
        <v>81</v>
      </c>
    </row>
    <row r="188" spans="2:65" s="1" customFormat="1" ht="16.5" customHeight="1" x14ac:dyDescent="0.35">
      <c r="B188" s="39"/>
      <c r="C188" s="219" t="s">
        <v>302</v>
      </c>
      <c r="D188" s="219" t="s">
        <v>297</v>
      </c>
      <c r="E188" s="220" t="s">
        <v>303</v>
      </c>
      <c r="F188" s="221" t="s">
        <v>304</v>
      </c>
      <c r="G188" s="222" t="s">
        <v>130</v>
      </c>
      <c r="H188" s="223">
        <v>56.7</v>
      </c>
      <c r="I188" s="224"/>
      <c r="J188" s="225">
        <f>ROUND(I188*H188,2)</f>
        <v>0</v>
      </c>
      <c r="K188" s="221" t="s">
        <v>23</v>
      </c>
      <c r="L188" s="226"/>
      <c r="M188" s="227" t="s">
        <v>23</v>
      </c>
      <c r="N188" s="228" t="s">
        <v>44</v>
      </c>
      <c r="O188" s="40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AR188" s="22" t="s">
        <v>149</v>
      </c>
      <c r="AT188" s="22" t="s">
        <v>297</v>
      </c>
      <c r="AU188" s="22" t="s">
        <v>81</v>
      </c>
      <c r="AY188" s="22" t="s">
        <v>126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22" t="s">
        <v>81</v>
      </c>
      <c r="BK188" s="192">
        <f>ROUND(I188*H188,2)</f>
        <v>0</v>
      </c>
      <c r="BL188" s="22" t="s">
        <v>132</v>
      </c>
      <c r="BM188" s="22" t="s">
        <v>305</v>
      </c>
    </row>
    <row r="189" spans="2:65" s="1" customFormat="1" x14ac:dyDescent="0.35">
      <c r="B189" s="39"/>
      <c r="C189" s="61"/>
      <c r="D189" s="193" t="s">
        <v>133</v>
      </c>
      <c r="E189" s="61"/>
      <c r="F189" s="194" t="s">
        <v>304</v>
      </c>
      <c r="G189" s="61"/>
      <c r="H189" s="61"/>
      <c r="I189" s="154"/>
      <c r="J189" s="61"/>
      <c r="K189" s="61"/>
      <c r="L189" s="59"/>
      <c r="M189" s="195"/>
      <c r="N189" s="40"/>
      <c r="O189" s="40"/>
      <c r="P189" s="40"/>
      <c r="Q189" s="40"/>
      <c r="R189" s="40"/>
      <c r="S189" s="40"/>
      <c r="T189" s="76"/>
      <c r="AT189" s="22" t="s">
        <v>133</v>
      </c>
      <c r="AU189" s="22" t="s">
        <v>81</v>
      </c>
    </row>
    <row r="190" spans="2:65" s="1" customFormat="1" ht="19" x14ac:dyDescent="0.35">
      <c r="B190" s="39"/>
      <c r="C190" s="61"/>
      <c r="D190" s="193" t="s">
        <v>135</v>
      </c>
      <c r="E190" s="61"/>
      <c r="F190" s="196" t="s">
        <v>306</v>
      </c>
      <c r="G190" s="61"/>
      <c r="H190" s="61"/>
      <c r="I190" s="154"/>
      <c r="J190" s="61"/>
      <c r="K190" s="61"/>
      <c r="L190" s="59"/>
      <c r="M190" s="195"/>
      <c r="N190" s="40"/>
      <c r="O190" s="40"/>
      <c r="P190" s="40"/>
      <c r="Q190" s="40"/>
      <c r="R190" s="40"/>
      <c r="S190" s="40"/>
      <c r="T190" s="76"/>
      <c r="AT190" s="22" t="s">
        <v>135</v>
      </c>
      <c r="AU190" s="22" t="s">
        <v>81</v>
      </c>
    </row>
    <row r="191" spans="2:65" s="1" customFormat="1" ht="25.5" customHeight="1" x14ac:dyDescent="0.35">
      <c r="B191" s="39"/>
      <c r="C191" s="181" t="s">
        <v>216</v>
      </c>
      <c r="D191" s="181" t="s">
        <v>127</v>
      </c>
      <c r="E191" s="182" t="s">
        <v>307</v>
      </c>
      <c r="F191" s="183" t="s">
        <v>308</v>
      </c>
      <c r="G191" s="184" t="s">
        <v>130</v>
      </c>
      <c r="H191" s="185">
        <v>516.63</v>
      </c>
      <c r="I191" s="186"/>
      <c r="J191" s="187">
        <f>ROUND(I191*H191,2)</f>
        <v>0</v>
      </c>
      <c r="K191" s="183" t="s">
        <v>131</v>
      </c>
      <c r="L191" s="59"/>
      <c r="M191" s="188" t="s">
        <v>23</v>
      </c>
      <c r="N191" s="189" t="s">
        <v>44</v>
      </c>
      <c r="O191" s="40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AR191" s="22" t="s">
        <v>132</v>
      </c>
      <c r="AT191" s="22" t="s">
        <v>127</v>
      </c>
      <c r="AU191" s="22" t="s">
        <v>81</v>
      </c>
      <c r="AY191" s="22" t="s">
        <v>126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22" t="s">
        <v>81</v>
      </c>
      <c r="BK191" s="192">
        <f>ROUND(I191*H191,2)</f>
        <v>0</v>
      </c>
      <c r="BL191" s="22" t="s">
        <v>132</v>
      </c>
      <c r="BM191" s="22" t="s">
        <v>309</v>
      </c>
    </row>
    <row r="192" spans="2:65" s="1" customFormat="1" ht="19" x14ac:dyDescent="0.35">
      <c r="B192" s="39"/>
      <c r="C192" s="61"/>
      <c r="D192" s="193" t="s">
        <v>133</v>
      </c>
      <c r="E192" s="61"/>
      <c r="F192" s="194" t="s">
        <v>310</v>
      </c>
      <c r="G192" s="61"/>
      <c r="H192" s="61"/>
      <c r="I192" s="154"/>
      <c r="J192" s="61"/>
      <c r="K192" s="61"/>
      <c r="L192" s="59"/>
      <c r="M192" s="195"/>
      <c r="N192" s="40"/>
      <c r="O192" s="40"/>
      <c r="P192" s="40"/>
      <c r="Q192" s="40"/>
      <c r="R192" s="40"/>
      <c r="S192" s="40"/>
      <c r="T192" s="76"/>
      <c r="AT192" s="22" t="s">
        <v>133</v>
      </c>
      <c r="AU192" s="22" t="s">
        <v>81</v>
      </c>
    </row>
    <row r="193" spans="2:65" s="1" customFormat="1" ht="19" x14ac:dyDescent="0.35">
      <c r="B193" s="39"/>
      <c r="C193" s="61"/>
      <c r="D193" s="193" t="s">
        <v>135</v>
      </c>
      <c r="E193" s="61"/>
      <c r="F193" s="196" t="s">
        <v>311</v>
      </c>
      <c r="G193" s="61"/>
      <c r="H193" s="61"/>
      <c r="I193" s="154"/>
      <c r="J193" s="61"/>
      <c r="K193" s="61"/>
      <c r="L193" s="59"/>
      <c r="M193" s="195"/>
      <c r="N193" s="40"/>
      <c r="O193" s="40"/>
      <c r="P193" s="40"/>
      <c r="Q193" s="40"/>
      <c r="R193" s="40"/>
      <c r="S193" s="40"/>
      <c r="T193" s="76"/>
      <c r="AT193" s="22" t="s">
        <v>135</v>
      </c>
      <c r="AU193" s="22" t="s">
        <v>81</v>
      </c>
    </row>
    <row r="194" spans="2:65" s="1" customFormat="1" ht="16.5" customHeight="1" x14ac:dyDescent="0.35">
      <c r="B194" s="39"/>
      <c r="C194" s="219" t="s">
        <v>312</v>
      </c>
      <c r="D194" s="219" t="s">
        <v>297</v>
      </c>
      <c r="E194" s="220" t="s">
        <v>313</v>
      </c>
      <c r="F194" s="221" t="s">
        <v>314</v>
      </c>
      <c r="G194" s="222" t="s">
        <v>130</v>
      </c>
      <c r="H194" s="223">
        <v>485.762</v>
      </c>
      <c r="I194" s="224"/>
      <c r="J194" s="225">
        <f>ROUND(I194*H194,2)</f>
        <v>0</v>
      </c>
      <c r="K194" s="221" t="s">
        <v>23</v>
      </c>
      <c r="L194" s="226"/>
      <c r="M194" s="227" t="s">
        <v>23</v>
      </c>
      <c r="N194" s="228" t="s">
        <v>44</v>
      </c>
      <c r="O194" s="40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AR194" s="22" t="s">
        <v>149</v>
      </c>
      <c r="AT194" s="22" t="s">
        <v>297</v>
      </c>
      <c r="AU194" s="22" t="s">
        <v>81</v>
      </c>
      <c r="AY194" s="22" t="s">
        <v>126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22" t="s">
        <v>81</v>
      </c>
      <c r="BK194" s="192">
        <f>ROUND(I194*H194,2)</f>
        <v>0</v>
      </c>
      <c r="BL194" s="22" t="s">
        <v>132</v>
      </c>
      <c r="BM194" s="22" t="s">
        <v>315</v>
      </c>
    </row>
    <row r="195" spans="2:65" s="1" customFormat="1" x14ac:dyDescent="0.35">
      <c r="B195" s="39"/>
      <c r="C195" s="61"/>
      <c r="D195" s="193" t="s">
        <v>133</v>
      </c>
      <c r="E195" s="61"/>
      <c r="F195" s="194" t="s">
        <v>314</v>
      </c>
      <c r="G195" s="61"/>
      <c r="H195" s="61"/>
      <c r="I195" s="154"/>
      <c r="J195" s="61"/>
      <c r="K195" s="61"/>
      <c r="L195" s="59"/>
      <c r="M195" s="195"/>
      <c r="N195" s="40"/>
      <c r="O195" s="40"/>
      <c r="P195" s="40"/>
      <c r="Q195" s="40"/>
      <c r="R195" s="40"/>
      <c r="S195" s="40"/>
      <c r="T195" s="76"/>
      <c r="AT195" s="22" t="s">
        <v>133</v>
      </c>
      <c r="AU195" s="22" t="s">
        <v>81</v>
      </c>
    </row>
    <row r="196" spans="2:65" s="1" customFormat="1" ht="19" x14ac:dyDescent="0.35">
      <c r="B196" s="39"/>
      <c r="C196" s="61"/>
      <c r="D196" s="193" t="s">
        <v>135</v>
      </c>
      <c r="E196" s="61"/>
      <c r="F196" s="196" t="s">
        <v>316</v>
      </c>
      <c r="G196" s="61"/>
      <c r="H196" s="61"/>
      <c r="I196" s="154"/>
      <c r="J196" s="61"/>
      <c r="K196" s="61"/>
      <c r="L196" s="59"/>
      <c r="M196" s="195"/>
      <c r="N196" s="40"/>
      <c r="O196" s="40"/>
      <c r="P196" s="40"/>
      <c r="Q196" s="40"/>
      <c r="R196" s="40"/>
      <c r="S196" s="40"/>
      <c r="T196" s="76"/>
      <c r="AT196" s="22" t="s">
        <v>135</v>
      </c>
      <c r="AU196" s="22" t="s">
        <v>81</v>
      </c>
    </row>
    <row r="197" spans="2:65" s="1" customFormat="1" ht="16.5" customHeight="1" x14ac:dyDescent="0.35">
      <c r="B197" s="39"/>
      <c r="C197" s="219" t="s">
        <v>221</v>
      </c>
      <c r="D197" s="219" t="s">
        <v>297</v>
      </c>
      <c r="E197" s="220" t="s">
        <v>317</v>
      </c>
      <c r="F197" s="221" t="s">
        <v>318</v>
      </c>
      <c r="G197" s="222" t="s">
        <v>130</v>
      </c>
      <c r="H197" s="223">
        <v>56.7</v>
      </c>
      <c r="I197" s="224"/>
      <c r="J197" s="225">
        <f>ROUND(I197*H197,2)</f>
        <v>0</v>
      </c>
      <c r="K197" s="221" t="s">
        <v>23</v>
      </c>
      <c r="L197" s="226"/>
      <c r="M197" s="227" t="s">
        <v>23</v>
      </c>
      <c r="N197" s="228" t="s">
        <v>44</v>
      </c>
      <c r="O197" s="40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AR197" s="22" t="s">
        <v>149</v>
      </c>
      <c r="AT197" s="22" t="s">
        <v>297</v>
      </c>
      <c r="AU197" s="22" t="s">
        <v>81</v>
      </c>
      <c r="AY197" s="22" t="s">
        <v>126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22" t="s">
        <v>81</v>
      </c>
      <c r="BK197" s="192">
        <f>ROUND(I197*H197,2)</f>
        <v>0</v>
      </c>
      <c r="BL197" s="22" t="s">
        <v>132</v>
      </c>
      <c r="BM197" s="22" t="s">
        <v>319</v>
      </c>
    </row>
    <row r="198" spans="2:65" s="1" customFormat="1" x14ac:dyDescent="0.35">
      <c r="B198" s="39"/>
      <c r="C198" s="61"/>
      <c r="D198" s="193" t="s">
        <v>133</v>
      </c>
      <c r="E198" s="61"/>
      <c r="F198" s="194" t="s">
        <v>318</v>
      </c>
      <c r="G198" s="61"/>
      <c r="H198" s="61"/>
      <c r="I198" s="154"/>
      <c r="J198" s="61"/>
      <c r="K198" s="61"/>
      <c r="L198" s="59"/>
      <c r="M198" s="195"/>
      <c r="N198" s="40"/>
      <c r="O198" s="40"/>
      <c r="P198" s="40"/>
      <c r="Q198" s="40"/>
      <c r="R198" s="40"/>
      <c r="S198" s="40"/>
      <c r="T198" s="76"/>
      <c r="AT198" s="22" t="s">
        <v>133</v>
      </c>
      <c r="AU198" s="22" t="s">
        <v>81</v>
      </c>
    </row>
    <row r="199" spans="2:65" s="1" customFormat="1" ht="19" x14ac:dyDescent="0.35">
      <c r="B199" s="39"/>
      <c r="C199" s="61"/>
      <c r="D199" s="193" t="s">
        <v>135</v>
      </c>
      <c r="E199" s="61"/>
      <c r="F199" s="196" t="s">
        <v>306</v>
      </c>
      <c r="G199" s="61"/>
      <c r="H199" s="61"/>
      <c r="I199" s="154"/>
      <c r="J199" s="61"/>
      <c r="K199" s="61"/>
      <c r="L199" s="59"/>
      <c r="M199" s="195"/>
      <c r="N199" s="40"/>
      <c r="O199" s="40"/>
      <c r="P199" s="40"/>
      <c r="Q199" s="40"/>
      <c r="R199" s="40"/>
      <c r="S199" s="40"/>
      <c r="T199" s="76"/>
      <c r="AT199" s="22" t="s">
        <v>135</v>
      </c>
      <c r="AU199" s="22" t="s">
        <v>81</v>
      </c>
    </row>
    <row r="200" spans="2:65" s="1" customFormat="1" ht="16.5" customHeight="1" x14ac:dyDescent="0.35">
      <c r="B200" s="39"/>
      <c r="C200" s="181" t="s">
        <v>320</v>
      </c>
      <c r="D200" s="181" t="s">
        <v>127</v>
      </c>
      <c r="E200" s="182" t="s">
        <v>321</v>
      </c>
      <c r="F200" s="183" t="s">
        <v>322</v>
      </c>
      <c r="G200" s="184" t="s">
        <v>130</v>
      </c>
      <c r="H200" s="185">
        <v>1159.26</v>
      </c>
      <c r="I200" s="186"/>
      <c r="J200" s="187">
        <f>ROUND(I200*H200,2)</f>
        <v>0</v>
      </c>
      <c r="K200" s="183" t="s">
        <v>131</v>
      </c>
      <c r="L200" s="59"/>
      <c r="M200" s="188" t="s">
        <v>23</v>
      </c>
      <c r="N200" s="189" t="s">
        <v>44</v>
      </c>
      <c r="O200" s="40"/>
      <c r="P200" s="190">
        <f>O200*H200</f>
        <v>0</v>
      </c>
      <c r="Q200" s="190">
        <v>1.0000000000000001E-5</v>
      </c>
      <c r="R200" s="190">
        <f>Q200*H200</f>
        <v>1.1592600000000002E-2</v>
      </c>
      <c r="S200" s="190">
        <v>0</v>
      </c>
      <c r="T200" s="191">
        <f>S200*H200</f>
        <v>0</v>
      </c>
      <c r="AR200" s="22" t="s">
        <v>132</v>
      </c>
      <c r="AT200" s="22" t="s">
        <v>127</v>
      </c>
      <c r="AU200" s="22" t="s">
        <v>81</v>
      </c>
      <c r="AY200" s="22" t="s">
        <v>126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22" t="s">
        <v>81</v>
      </c>
      <c r="BK200" s="192">
        <f>ROUND(I200*H200,2)</f>
        <v>0</v>
      </c>
      <c r="BL200" s="22" t="s">
        <v>132</v>
      </c>
      <c r="BM200" s="22" t="s">
        <v>323</v>
      </c>
    </row>
    <row r="201" spans="2:65" s="1" customFormat="1" ht="28.5" x14ac:dyDescent="0.35">
      <c r="B201" s="39"/>
      <c r="C201" s="61"/>
      <c r="D201" s="193" t="s">
        <v>133</v>
      </c>
      <c r="E201" s="61"/>
      <c r="F201" s="194" t="s">
        <v>324</v>
      </c>
      <c r="G201" s="61"/>
      <c r="H201" s="61"/>
      <c r="I201" s="154"/>
      <c r="J201" s="61"/>
      <c r="K201" s="61"/>
      <c r="L201" s="59"/>
      <c r="M201" s="195"/>
      <c r="N201" s="40"/>
      <c r="O201" s="40"/>
      <c r="P201" s="40"/>
      <c r="Q201" s="40"/>
      <c r="R201" s="40"/>
      <c r="S201" s="40"/>
      <c r="T201" s="76"/>
      <c r="AT201" s="22" t="s">
        <v>133</v>
      </c>
      <c r="AU201" s="22" t="s">
        <v>81</v>
      </c>
    </row>
    <row r="202" spans="2:65" s="1" customFormat="1" ht="19" x14ac:dyDescent="0.35">
      <c r="B202" s="39"/>
      <c r="C202" s="61"/>
      <c r="D202" s="193" t="s">
        <v>135</v>
      </c>
      <c r="E202" s="61"/>
      <c r="F202" s="196" t="s">
        <v>196</v>
      </c>
      <c r="G202" s="61"/>
      <c r="H202" s="61"/>
      <c r="I202" s="154"/>
      <c r="J202" s="61"/>
      <c r="K202" s="61"/>
      <c r="L202" s="59"/>
      <c r="M202" s="195"/>
      <c r="N202" s="40"/>
      <c r="O202" s="40"/>
      <c r="P202" s="40"/>
      <c r="Q202" s="40"/>
      <c r="R202" s="40"/>
      <c r="S202" s="40"/>
      <c r="T202" s="76"/>
      <c r="AT202" s="22" t="s">
        <v>135</v>
      </c>
      <c r="AU202" s="22" t="s">
        <v>81</v>
      </c>
    </row>
    <row r="203" spans="2:65" s="1" customFormat="1" ht="16.5" customHeight="1" x14ac:dyDescent="0.35">
      <c r="B203" s="39"/>
      <c r="C203" s="181" t="s">
        <v>225</v>
      </c>
      <c r="D203" s="181" t="s">
        <v>127</v>
      </c>
      <c r="E203" s="182" t="s">
        <v>325</v>
      </c>
      <c r="F203" s="183" t="s">
        <v>326</v>
      </c>
      <c r="G203" s="184" t="s">
        <v>130</v>
      </c>
      <c r="H203" s="185">
        <v>1217.223</v>
      </c>
      <c r="I203" s="186"/>
      <c r="J203" s="187">
        <f>ROUND(I203*H203,2)</f>
        <v>0</v>
      </c>
      <c r="K203" s="183" t="s">
        <v>131</v>
      </c>
      <c r="L203" s="59"/>
      <c r="M203" s="188" t="s">
        <v>23</v>
      </c>
      <c r="N203" s="189" t="s">
        <v>44</v>
      </c>
      <c r="O203" s="40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AR203" s="22" t="s">
        <v>132</v>
      </c>
      <c r="AT203" s="22" t="s">
        <v>127</v>
      </c>
      <c r="AU203" s="22" t="s">
        <v>81</v>
      </c>
      <c r="AY203" s="22" t="s">
        <v>126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22" t="s">
        <v>81</v>
      </c>
      <c r="BK203" s="192">
        <f>ROUND(I203*H203,2)</f>
        <v>0</v>
      </c>
      <c r="BL203" s="22" t="s">
        <v>132</v>
      </c>
      <c r="BM203" s="22" t="s">
        <v>327</v>
      </c>
    </row>
    <row r="204" spans="2:65" s="1" customFormat="1" x14ac:dyDescent="0.35">
      <c r="B204" s="39"/>
      <c r="C204" s="61"/>
      <c r="D204" s="193" t="s">
        <v>133</v>
      </c>
      <c r="E204" s="61"/>
      <c r="F204" s="194" t="s">
        <v>328</v>
      </c>
      <c r="G204" s="61"/>
      <c r="H204" s="61"/>
      <c r="I204" s="154"/>
      <c r="J204" s="61"/>
      <c r="K204" s="61"/>
      <c r="L204" s="59"/>
      <c r="M204" s="195"/>
      <c r="N204" s="40"/>
      <c r="O204" s="40"/>
      <c r="P204" s="40"/>
      <c r="Q204" s="40"/>
      <c r="R204" s="40"/>
      <c r="S204" s="40"/>
      <c r="T204" s="76"/>
      <c r="AT204" s="22" t="s">
        <v>133</v>
      </c>
      <c r="AU204" s="22" t="s">
        <v>81</v>
      </c>
    </row>
    <row r="205" spans="2:65" s="1" customFormat="1" ht="19" x14ac:dyDescent="0.35">
      <c r="B205" s="39"/>
      <c r="C205" s="61"/>
      <c r="D205" s="193" t="s">
        <v>135</v>
      </c>
      <c r="E205" s="61"/>
      <c r="F205" s="196" t="s">
        <v>196</v>
      </c>
      <c r="G205" s="61"/>
      <c r="H205" s="61"/>
      <c r="I205" s="154"/>
      <c r="J205" s="61"/>
      <c r="K205" s="61"/>
      <c r="L205" s="59"/>
      <c r="M205" s="195"/>
      <c r="N205" s="40"/>
      <c r="O205" s="40"/>
      <c r="P205" s="40"/>
      <c r="Q205" s="40"/>
      <c r="R205" s="40"/>
      <c r="S205" s="40"/>
      <c r="T205" s="76"/>
      <c r="AT205" s="22" t="s">
        <v>135</v>
      </c>
      <c r="AU205" s="22" t="s">
        <v>81</v>
      </c>
    </row>
    <row r="206" spans="2:65" s="1" customFormat="1" ht="16.5" customHeight="1" x14ac:dyDescent="0.35">
      <c r="B206" s="39"/>
      <c r="C206" s="181" t="s">
        <v>329</v>
      </c>
      <c r="D206" s="181" t="s">
        <v>127</v>
      </c>
      <c r="E206" s="182" t="s">
        <v>330</v>
      </c>
      <c r="F206" s="183" t="s">
        <v>331</v>
      </c>
      <c r="G206" s="184" t="s">
        <v>199</v>
      </c>
      <c r="H206" s="185">
        <v>1926</v>
      </c>
      <c r="I206" s="186"/>
      <c r="J206" s="187">
        <f>ROUND(I206*H206,2)</f>
        <v>0</v>
      </c>
      <c r="K206" s="183" t="s">
        <v>131</v>
      </c>
      <c r="L206" s="59"/>
      <c r="M206" s="188" t="s">
        <v>23</v>
      </c>
      <c r="N206" s="189" t="s">
        <v>44</v>
      </c>
      <c r="O206" s="40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AR206" s="22" t="s">
        <v>132</v>
      </c>
      <c r="AT206" s="22" t="s">
        <v>127</v>
      </c>
      <c r="AU206" s="22" t="s">
        <v>81</v>
      </c>
      <c r="AY206" s="22" t="s">
        <v>126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22" t="s">
        <v>81</v>
      </c>
      <c r="BK206" s="192">
        <f>ROUND(I206*H206,2)</f>
        <v>0</v>
      </c>
      <c r="BL206" s="22" t="s">
        <v>132</v>
      </c>
      <c r="BM206" s="22" t="s">
        <v>332</v>
      </c>
    </row>
    <row r="207" spans="2:65" s="1" customFormat="1" x14ac:dyDescent="0.35">
      <c r="B207" s="39"/>
      <c r="C207" s="61"/>
      <c r="D207" s="193" t="s">
        <v>133</v>
      </c>
      <c r="E207" s="61"/>
      <c r="F207" s="194" t="s">
        <v>331</v>
      </c>
      <c r="G207" s="61"/>
      <c r="H207" s="61"/>
      <c r="I207" s="154"/>
      <c r="J207" s="61"/>
      <c r="K207" s="61"/>
      <c r="L207" s="59"/>
      <c r="M207" s="195"/>
      <c r="N207" s="40"/>
      <c r="O207" s="40"/>
      <c r="P207" s="40"/>
      <c r="Q207" s="40"/>
      <c r="R207" s="40"/>
      <c r="S207" s="40"/>
      <c r="T207" s="76"/>
      <c r="AT207" s="22" t="s">
        <v>133</v>
      </c>
      <c r="AU207" s="22" t="s">
        <v>81</v>
      </c>
    </row>
    <row r="208" spans="2:65" s="1" customFormat="1" ht="19" x14ac:dyDescent="0.35">
      <c r="B208" s="39"/>
      <c r="C208" s="61"/>
      <c r="D208" s="193" t="s">
        <v>135</v>
      </c>
      <c r="E208" s="61"/>
      <c r="F208" s="196" t="s">
        <v>333</v>
      </c>
      <c r="G208" s="61"/>
      <c r="H208" s="61"/>
      <c r="I208" s="154"/>
      <c r="J208" s="61"/>
      <c r="K208" s="61"/>
      <c r="L208" s="59"/>
      <c r="M208" s="195"/>
      <c r="N208" s="40"/>
      <c r="O208" s="40"/>
      <c r="P208" s="40"/>
      <c r="Q208" s="40"/>
      <c r="R208" s="40"/>
      <c r="S208" s="40"/>
      <c r="T208" s="76"/>
      <c r="AT208" s="22" t="s">
        <v>135</v>
      </c>
      <c r="AU208" s="22" t="s">
        <v>81</v>
      </c>
    </row>
    <row r="209" spans="2:65" s="1" customFormat="1" ht="16.5" customHeight="1" x14ac:dyDescent="0.35">
      <c r="B209" s="39"/>
      <c r="C209" s="181" t="s">
        <v>228</v>
      </c>
      <c r="D209" s="181" t="s">
        <v>127</v>
      </c>
      <c r="E209" s="182" t="s">
        <v>334</v>
      </c>
      <c r="F209" s="183" t="s">
        <v>335</v>
      </c>
      <c r="G209" s="184" t="s">
        <v>336</v>
      </c>
      <c r="H209" s="185">
        <v>0.84699999999999998</v>
      </c>
      <c r="I209" s="186"/>
      <c r="J209" s="187">
        <f>ROUND(I209*H209,2)</f>
        <v>0</v>
      </c>
      <c r="K209" s="183" t="s">
        <v>131</v>
      </c>
      <c r="L209" s="59"/>
      <c r="M209" s="188" t="s">
        <v>23</v>
      </c>
      <c r="N209" s="189" t="s">
        <v>44</v>
      </c>
      <c r="O209" s="40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AR209" s="22" t="s">
        <v>132</v>
      </c>
      <c r="AT209" s="22" t="s">
        <v>127</v>
      </c>
      <c r="AU209" s="22" t="s">
        <v>81</v>
      </c>
      <c r="AY209" s="22" t="s">
        <v>126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22" t="s">
        <v>81</v>
      </c>
      <c r="BK209" s="192">
        <f>ROUND(I209*H209,2)</f>
        <v>0</v>
      </c>
      <c r="BL209" s="22" t="s">
        <v>132</v>
      </c>
      <c r="BM209" s="22" t="s">
        <v>337</v>
      </c>
    </row>
    <row r="210" spans="2:65" s="1" customFormat="1" x14ac:dyDescent="0.35">
      <c r="B210" s="39"/>
      <c r="C210" s="61"/>
      <c r="D210" s="193" t="s">
        <v>133</v>
      </c>
      <c r="E210" s="61"/>
      <c r="F210" s="194" t="s">
        <v>335</v>
      </c>
      <c r="G210" s="61"/>
      <c r="H210" s="61"/>
      <c r="I210" s="154"/>
      <c r="J210" s="61"/>
      <c r="K210" s="61"/>
      <c r="L210" s="59"/>
      <c r="M210" s="195"/>
      <c r="N210" s="40"/>
      <c r="O210" s="40"/>
      <c r="P210" s="40"/>
      <c r="Q210" s="40"/>
      <c r="R210" s="40"/>
      <c r="S210" s="40"/>
      <c r="T210" s="76"/>
      <c r="AT210" s="22" t="s">
        <v>133</v>
      </c>
      <c r="AU210" s="22" t="s">
        <v>81</v>
      </c>
    </row>
    <row r="211" spans="2:65" s="1" customFormat="1" ht="19" x14ac:dyDescent="0.35">
      <c r="B211" s="39"/>
      <c r="C211" s="61"/>
      <c r="D211" s="193" t="s">
        <v>135</v>
      </c>
      <c r="E211" s="61"/>
      <c r="F211" s="196" t="s">
        <v>338</v>
      </c>
      <c r="G211" s="61"/>
      <c r="H211" s="61"/>
      <c r="I211" s="154"/>
      <c r="J211" s="61"/>
      <c r="K211" s="61"/>
      <c r="L211" s="59"/>
      <c r="M211" s="195"/>
      <c r="N211" s="40"/>
      <c r="O211" s="40"/>
      <c r="P211" s="40"/>
      <c r="Q211" s="40"/>
      <c r="R211" s="40"/>
      <c r="S211" s="40"/>
      <c r="T211" s="76"/>
      <c r="AT211" s="22" t="s">
        <v>135</v>
      </c>
      <c r="AU211" s="22" t="s">
        <v>81</v>
      </c>
    </row>
    <row r="212" spans="2:65" s="1" customFormat="1" ht="16.5" customHeight="1" x14ac:dyDescent="0.35">
      <c r="B212" s="39"/>
      <c r="C212" s="181" t="s">
        <v>339</v>
      </c>
      <c r="D212" s="181" t="s">
        <v>127</v>
      </c>
      <c r="E212" s="182" t="s">
        <v>340</v>
      </c>
      <c r="F212" s="183" t="s">
        <v>341</v>
      </c>
      <c r="G212" s="184" t="s">
        <v>342</v>
      </c>
      <c r="H212" s="229"/>
      <c r="I212" s="186"/>
      <c r="J212" s="187">
        <f>ROUND(I212*H212,2)</f>
        <v>0</v>
      </c>
      <c r="K212" s="183" t="s">
        <v>131</v>
      </c>
      <c r="L212" s="59"/>
      <c r="M212" s="188" t="s">
        <v>23</v>
      </c>
      <c r="N212" s="189" t="s">
        <v>44</v>
      </c>
      <c r="O212" s="40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AR212" s="22" t="s">
        <v>132</v>
      </c>
      <c r="AT212" s="22" t="s">
        <v>127</v>
      </c>
      <c r="AU212" s="22" t="s">
        <v>81</v>
      </c>
      <c r="AY212" s="22" t="s">
        <v>126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22" t="s">
        <v>81</v>
      </c>
      <c r="BK212" s="192">
        <f>ROUND(I212*H212,2)</f>
        <v>0</v>
      </c>
      <c r="BL212" s="22" t="s">
        <v>132</v>
      </c>
      <c r="BM212" s="22" t="s">
        <v>343</v>
      </c>
    </row>
    <row r="213" spans="2:65" s="1" customFormat="1" ht="19" x14ac:dyDescent="0.35">
      <c r="B213" s="39"/>
      <c r="C213" s="61"/>
      <c r="D213" s="193" t="s">
        <v>133</v>
      </c>
      <c r="E213" s="61"/>
      <c r="F213" s="194" t="s">
        <v>344</v>
      </c>
      <c r="G213" s="61"/>
      <c r="H213" s="61"/>
      <c r="I213" s="154"/>
      <c r="J213" s="61"/>
      <c r="K213" s="61"/>
      <c r="L213" s="59"/>
      <c r="M213" s="195"/>
      <c r="N213" s="40"/>
      <c r="O213" s="40"/>
      <c r="P213" s="40"/>
      <c r="Q213" s="40"/>
      <c r="R213" s="40"/>
      <c r="S213" s="40"/>
      <c r="T213" s="76"/>
      <c r="AT213" s="22" t="s">
        <v>133</v>
      </c>
      <c r="AU213" s="22" t="s">
        <v>81</v>
      </c>
    </row>
    <row r="214" spans="2:65" s="9" customFormat="1" ht="37.4" customHeight="1" x14ac:dyDescent="0.35">
      <c r="B214" s="167"/>
      <c r="C214" s="168"/>
      <c r="D214" s="169" t="s">
        <v>72</v>
      </c>
      <c r="E214" s="170" t="s">
        <v>345</v>
      </c>
      <c r="F214" s="170" t="s">
        <v>346</v>
      </c>
      <c r="G214" s="168"/>
      <c r="H214" s="168"/>
      <c r="I214" s="171"/>
      <c r="J214" s="172">
        <f>BK214</f>
        <v>0</v>
      </c>
      <c r="K214" s="168"/>
      <c r="L214" s="173"/>
      <c r="M214" s="174"/>
      <c r="N214" s="175"/>
      <c r="O214" s="175"/>
      <c r="P214" s="176">
        <f>SUM(P215:P222)</f>
        <v>0</v>
      </c>
      <c r="Q214" s="175"/>
      <c r="R214" s="176">
        <f>SUM(R215:R222)</f>
        <v>0</v>
      </c>
      <c r="S214" s="175"/>
      <c r="T214" s="177">
        <f>SUM(T215:T222)</f>
        <v>0</v>
      </c>
      <c r="AR214" s="178" t="s">
        <v>81</v>
      </c>
      <c r="AT214" s="179" t="s">
        <v>72</v>
      </c>
      <c r="AU214" s="179" t="s">
        <v>73</v>
      </c>
      <c r="AY214" s="178" t="s">
        <v>126</v>
      </c>
      <c r="BK214" s="180">
        <f>SUM(BK215:BK222)</f>
        <v>0</v>
      </c>
    </row>
    <row r="215" spans="2:65" s="1" customFormat="1" ht="16.5" customHeight="1" x14ac:dyDescent="0.35">
      <c r="B215" s="39"/>
      <c r="C215" s="181" t="s">
        <v>232</v>
      </c>
      <c r="D215" s="181" t="s">
        <v>127</v>
      </c>
      <c r="E215" s="182" t="s">
        <v>347</v>
      </c>
      <c r="F215" s="183" t="s">
        <v>348</v>
      </c>
      <c r="G215" s="184" t="s">
        <v>130</v>
      </c>
      <c r="H215" s="185">
        <v>542.64200000000005</v>
      </c>
      <c r="I215" s="186"/>
      <c r="J215" s="187">
        <f>ROUND(I215*H215,2)</f>
        <v>0</v>
      </c>
      <c r="K215" s="183" t="s">
        <v>131</v>
      </c>
      <c r="L215" s="59"/>
      <c r="M215" s="188" t="s">
        <v>23</v>
      </c>
      <c r="N215" s="189" t="s">
        <v>44</v>
      </c>
      <c r="O215" s="40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AR215" s="22" t="s">
        <v>132</v>
      </c>
      <c r="AT215" s="22" t="s">
        <v>127</v>
      </c>
      <c r="AU215" s="22" t="s">
        <v>81</v>
      </c>
      <c r="AY215" s="22" t="s">
        <v>126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22" t="s">
        <v>81</v>
      </c>
      <c r="BK215" s="192">
        <f>ROUND(I215*H215,2)</f>
        <v>0</v>
      </c>
      <c r="BL215" s="22" t="s">
        <v>132</v>
      </c>
      <c r="BM215" s="22" t="s">
        <v>349</v>
      </c>
    </row>
    <row r="216" spans="2:65" s="1" customFormat="1" x14ac:dyDescent="0.35">
      <c r="B216" s="39"/>
      <c r="C216" s="61"/>
      <c r="D216" s="193" t="s">
        <v>133</v>
      </c>
      <c r="E216" s="61"/>
      <c r="F216" s="194" t="s">
        <v>348</v>
      </c>
      <c r="G216" s="61"/>
      <c r="H216" s="61"/>
      <c r="I216" s="154"/>
      <c r="J216" s="61"/>
      <c r="K216" s="61"/>
      <c r="L216" s="59"/>
      <c r="M216" s="195"/>
      <c r="N216" s="40"/>
      <c r="O216" s="40"/>
      <c r="P216" s="40"/>
      <c r="Q216" s="40"/>
      <c r="R216" s="40"/>
      <c r="S216" s="40"/>
      <c r="T216" s="76"/>
      <c r="AT216" s="22" t="s">
        <v>133</v>
      </c>
      <c r="AU216" s="22" t="s">
        <v>81</v>
      </c>
    </row>
    <row r="217" spans="2:65" s="1" customFormat="1" ht="28.5" x14ac:dyDescent="0.35">
      <c r="B217" s="39"/>
      <c r="C217" s="61"/>
      <c r="D217" s="193" t="s">
        <v>135</v>
      </c>
      <c r="E217" s="61"/>
      <c r="F217" s="196" t="s">
        <v>350</v>
      </c>
      <c r="G217" s="61"/>
      <c r="H217" s="61"/>
      <c r="I217" s="154"/>
      <c r="J217" s="61"/>
      <c r="K217" s="61"/>
      <c r="L217" s="59"/>
      <c r="M217" s="195"/>
      <c r="N217" s="40"/>
      <c r="O217" s="40"/>
      <c r="P217" s="40"/>
      <c r="Q217" s="40"/>
      <c r="R217" s="40"/>
      <c r="S217" s="40"/>
      <c r="T217" s="76"/>
      <c r="AT217" s="22" t="s">
        <v>135</v>
      </c>
      <c r="AU217" s="22" t="s">
        <v>81</v>
      </c>
    </row>
    <row r="218" spans="2:65" s="1" customFormat="1" ht="16.5" customHeight="1" x14ac:dyDescent="0.35">
      <c r="B218" s="39"/>
      <c r="C218" s="181" t="s">
        <v>351</v>
      </c>
      <c r="D218" s="181" t="s">
        <v>127</v>
      </c>
      <c r="E218" s="182" t="s">
        <v>352</v>
      </c>
      <c r="F218" s="183" t="s">
        <v>353</v>
      </c>
      <c r="G218" s="184" t="s">
        <v>130</v>
      </c>
      <c r="H218" s="185">
        <v>132.30000000000001</v>
      </c>
      <c r="I218" s="186"/>
      <c r="J218" s="187">
        <f>ROUND(I218*H218,2)</f>
        <v>0</v>
      </c>
      <c r="K218" s="183" t="s">
        <v>131</v>
      </c>
      <c r="L218" s="59"/>
      <c r="M218" s="188" t="s">
        <v>23</v>
      </c>
      <c r="N218" s="189" t="s">
        <v>44</v>
      </c>
      <c r="O218" s="40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AR218" s="22" t="s">
        <v>132</v>
      </c>
      <c r="AT218" s="22" t="s">
        <v>127</v>
      </c>
      <c r="AU218" s="22" t="s">
        <v>81</v>
      </c>
      <c r="AY218" s="22" t="s">
        <v>126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22" t="s">
        <v>81</v>
      </c>
      <c r="BK218" s="192">
        <f>ROUND(I218*H218,2)</f>
        <v>0</v>
      </c>
      <c r="BL218" s="22" t="s">
        <v>132</v>
      </c>
      <c r="BM218" s="22" t="s">
        <v>354</v>
      </c>
    </row>
    <row r="219" spans="2:65" s="1" customFormat="1" ht="19" x14ac:dyDescent="0.35">
      <c r="B219" s="39"/>
      <c r="C219" s="61"/>
      <c r="D219" s="193" t="s">
        <v>133</v>
      </c>
      <c r="E219" s="61"/>
      <c r="F219" s="194" t="s">
        <v>355</v>
      </c>
      <c r="G219" s="61"/>
      <c r="H219" s="61"/>
      <c r="I219" s="154"/>
      <c r="J219" s="61"/>
      <c r="K219" s="61"/>
      <c r="L219" s="59"/>
      <c r="M219" s="195"/>
      <c r="N219" s="40"/>
      <c r="O219" s="40"/>
      <c r="P219" s="40"/>
      <c r="Q219" s="40"/>
      <c r="R219" s="40"/>
      <c r="S219" s="40"/>
      <c r="T219" s="76"/>
      <c r="AT219" s="22" t="s">
        <v>133</v>
      </c>
      <c r="AU219" s="22" t="s">
        <v>81</v>
      </c>
    </row>
    <row r="220" spans="2:65" s="1" customFormat="1" ht="19" x14ac:dyDescent="0.35">
      <c r="B220" s="39"/>
      <c r="C220" s="61"/>
      <c r="D220" s="193" t="s">
        <v>135</v>
      </c>
      <c r="E220" s="61"/>
      <c r="F220" s="196" t="s">
        <v>356</v>
      </c>
      <c r="G220" s="61"/>
      <c r="H220" s="61"/>
      <c r="I220" s="154"/>
      <c r="J220" s="61"/>
      <c r="K220" s="61"/>
      <c r="L220" s="59"/>
      <c r="M220" s="195"/>
      <c r="N220" s="40"/>
      <c r="O220" s="40"/>
      <c r="P220" s="40"/>
      <c r="Q220" s="40"/>
      <c r="R220" s="40"/>
      <c r="S220" s="40"/>
      <c r="T220" s="76"/>
      <c r="AT220" s="22" t="s">
        <v>135</v>
      </c>
      <c r="AU220" s="22" t="s">
        <v>81</v>
      </c>
    </row>
    <row r="221" spans="2:65" s="1" customFormat="1" ht="16.5" customHeight="1" x14ac:dyDescent="0.35">
      <c r="B221" s="39"/>
      <c r="C221" s="181" t="s">
        <v>238</v>
      </c>
      <c r="D221" s="181" t="s">
        <v>127</v>
      </c>
      <c r="E221" s="182" t="s">
        <v>357</v>
      </c>
      <c r="F221" s="183" t="s">
        <v>358</v>
      </c>
      <c r="G221" s="184" t="s">
        <v>342</v>
      </c>
      <c r="H221" s="229"/>
      <c r="I221" s="186"/>
      <c r="J221" s="187">
        <f>ROUND(I221*H221,2)</f>
        <v>0</v>
      </c>
      <c r="K221" s="183" t="s">
        <v>131</v>
      </c>
      <c r="L221" s="59"/>
      <c r="M221" s="188" t="s">
        <v>23</v>
      </c>
      <c r="N221" s="189" t="s">
        <v>44</v>
      </c>
      <c r="O221" s="40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AR221" s="22" t="s">
        <v>132</v>
      </c>
      <c r="AT221" s="22" t="s">
        <v>127</v>
      </c>
      <c r="AU221" s="22" t="s">
        <v>81</v>
      </c>
      <c r="AY221" s="22" t="s">
        <v>126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22" t="s">
        <v>81</v>
      </c>
      <c r="BK221" s="192">
        <f>ROUND(I221*H221,2)</f>
        <v>0</v>
      </c>
      <c r="BL221" s="22" t="s">
        <v>132</v>
      </c>
      <c r="BM221" s="22" t="s">
        <v>359</v>
      </c>
    </row>
    <row r="222" spans="2:65" s="1" customFormat="1" ht="19" x14ac:dyDescent="0.35">
      <c r="B222" s="39"/>
      <c r="C222" s="61"/>
      <c r="D222" s="193" t="s">
        <v>133</v>
      </c>
      <c r="E222" s="61"/>
      <c r="F222" s="194" t="s">
        <v>360</v>
      </c>
      <c r="G222" s="61"/>
      <c r="H222" s="61"/>
      <c r="I222" s="154"/>
      <c r="J222" s="61"/>
      <c r="K222" s="61"/>
      <c r="L222" s="59"/>
      <c r="M222" s="195"/>
      <c r="N222" s="40"/>
      <c r="O222" s="40"/>
      <c r="P222" s="40"/>
      <c r="Q222" s="40"/>
      <c r="R222" s="40"/>
      <c r="S222" s="40"/>
      <c r="T222" s="76"/>
      <c r="AT222" s="22" t="s">
        <v>133</v>
      </c>
      <c r="AU222" s="22" t="s">
        <v>81</v>
      </c>
    </row>
    <row r="223" spans="2:65" s="9" customFormat="1" ht="37.4" customHeight="1" x14ac:dyDescent="0.35">
      <c r="B223" s="167"/>
      <c r="C223" s="168"/>
      <c r="D223" s="169" t="s">
        <v>72</v>
      </c>
      <c r="E223" s="170" t="s">
        <v>361</v>
      </c>
      <c r="F223" s="170" t="s">
        <v>362</v>
      </c>
      <c r="G223" s="168"/>
      <c r="H223" s="168"/>
      <c r="I223" s="171"/>
      <c r="J223" s="172">
        <f>BK223</f>
        <v>0</v>
      </c>
      <c r="K223" s="168"/>
      <c r="L223" s="173"/>
      <c r="M223" s="174"/>
      <c r="N223" s="175"/>
      <c r="O223" s="175"/>
      <c r="P223" s="176">
        <f>SUM(P224:P226)</f>
        <v>0</v>
      </c>
      <c r="Q223" s="175"/>
      <c r="R223" s="176">
        <f>SUM(R224:R226)</f>
        <v>0</v>
      </c>
      <c r="S223" s="175"/>
      <c r="T223" s="177">
        <f>SUM(T224:T226)</f>
        <v>0</v>
      </c>
      <c r="AR223" s="178" t="s">
        <v>81</v>
      </c>
      <c r="AT223" s="179" t="s">
        <v>72</v>
      </c>
      <c r="AU223" s="179" t="s">
        <v>73</v>
      </c>
      <c r="AY223" s="178" t="s">
        <v>126</v>
      </c>
      <c r="BK223" s="180">
        <f>SUM(BK224:BK226)</f>
        <v>0</v>
      </c>
    </row>
    <row r="224" spans="2:65" s="1" customFormat="1" ht="25.5" customHeight="1" x14ac:dyDescent="0.35">
      <c r="B224" s="39"/>
      <c r="C224" s="181" t="s">
        <v>363</v>
      </c>
      <c r="D224" s="181" t="s">
        <v>127</v>
      </c>
      <c r="E224" s="182" t="s">
        <v>364</v>
      </c>
      <c r="F224" s="183" t="s">
        <v>365</v>
      </c>
      <c r="G224" s="184" t="s">
        <v>366</v>
      </c>
      <c r="H224" s="185">
        <v>149.80000000000001</v>
      </c>
      <c r="I224" s="186"/>
      <c r="J224" s="187">
        <f>ROUND(I224*H224,2)</f>
        <v>0</v>
      </c>
      <c r="K224" s="183" t="s">
        <v>23</v>
      </c>
      <c r="L224" s="59"/>
      <c r="M224" s="188" t="s">
        <v>23</v>
      </c>
      <c r="N224" s="189" t="s">
        <v>44</v>
      </c>
      <c r="O224" s="40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AR224" s="22" t="s">
        <v>132</v>
      </c>
      <c r="AT224" s="22" t="s">
        <v>127</v>
      </c>
      <c r="AU224" s="22" t="s">
        <v>81</v>
      </c>
      <c r="AY224" s="22" t="s">
        <v>126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22" t="s">
        <v>81</v>
      </c>
      <c r="BK224" s="192">
        <f>ROUND(I224*H224,2)</f>
        <v>0</v>
      </c>
      <c r="BL224" s="22" t="s">
        <v>132</v>
      </c>
      <c r="BM224" s="22" t="s">
        <v>367</v>
      </c>
    </row>
    <row r="225" spans="2:65" s="1" customFormat="1" x14ac:dyDescent="0.35">
      <c r="B225" s="39"/>
      <c r="C225" s="61"/>
      <c r="D225" s="193" t="s">
        <v>133</v>
      </c>
      <c r="E225" s="61"/>
      <c r="F225" s="194" t="s">
        <v>365</v>
      </c>
      <c r="G225" s="61"/>
      <c r="H225" s="61"/>
      <c r="I225" s="154"/>
      <c r="J225" s="61"/>
      <c r="K225" s="61"/>
      <c r="L225" s="59"/>
      <c r="M225" s="195"/>
      <c r="N225" s="40"/>
      <c r="O225" s="40"/>
      <c r="P225" s="40"/>
      <c r="Q225" s="40"/>
      <c r="R225" s="40"/>
      <c r="S225" s="40"/>
      <c r="T225" s="76"/>
      <c r="AT225" s="22" t="s">
        <v>133</v>
      </c>
      <c r="AU225" s="22" t="s">
        <v>81</v>
      </c>
    </row>
    <row r="226" spans="2:65" s="1" customFormat="1" ht="19" x14ac:dyDescent="0.35">
      <c r="B226" s="39"/>
      <c r="C226" s="61"/>
      <c r="D226" s="193" t="s">
        <v>135</v>
      </c>
      <c r="E226" s="61"/>
      <c r="F226" s="196" t="s">
        <v>196</v>
      </c>
      <c r="G226" s="61"/>
      <c r="H226" s="61"/>
      <c r="I226" s="154"/>
      <c r="J226" s="61"/>
      <c r="K226" s="61"/>
      <c r="L226" s="59"/>
      <c r="M226" s="195"/>
      <c r="N226" s="40"/>
      <c r="O226" s="40"/>
      <c r="P226" s="40"/>
      <c r="Q226" s="40"/>
      <c r="R226" s="40"/>
      <c r="S226" s="40"/>
      <c r="T226" s="76"/>
      <c r="AT226" s="22" t="s">
        <v>135</v>
      </c>
      <c r="AU226" s="22" t="s">
        <v>81</v>
      </c>
    </row>
    <row r="227" spans="2:65" s="9" customFormat="1" ht="37.4" customHeight="1" x14ac:dyDescent="0.35">
      <c r="B227" s="167"/>
      <c r="C227" s="168"/>
      <c r="D227" s="169" t="s">
        <v>72</v>
      </c>
      <c r="E227" s="170" t="s">
        <v>368</v>
      </c>
      <c r="F227" s="170" t="s">
        <v>369</v>
      </c>
      <c r="G227" s="168"/>
      <c r="H227" s="168"/>
      <c r="I227" s="171"/>
      <c r="J227" s="172">
        <f>BK227</f>
        <v>0</v>
      </c>
      <c r="K227" s="168"/>
      <c r="L227" s="173"/>
      <c r="M227" s="174"/>
      <c r="N227" s="175"/>
      <c r="O227" s="175"/>
      <c r="P227" s="176">
        <f>SUM(P228:P298)</f>
        <v>0</v>
      </c>
      <c r="Q227" s="175"/>
      <c r="R227" s="176">
        <f>SUM(R228:R298)</f>
        <v>8.9159559999999999E-2</v>
      </c>
      <c r="S227" s="175"/>
      <c r="T227" s="177">
        <f>SUM(T228:T298)</f>
        <v>0</v>
      </c>
      <c r="AR227" s="178" t="s">
        <v>81</v>
      </c>
      <c r="AT227" s="179" t="s">
        <v>72</v>
      </c>
      <c r="AU227" s="179" t="s">
        <v>73</v>
      </c>
      <c r="AY227" s="178" t="s">
        <v>126</v>
      </c>
      <c r="BK227" s="180">
        <f>SUM(BK228:BK298)</f>
        <v>0</v>
      </c>
    </row>
    <row r="228" spans="2:65" s="1" customFormat="1" ht="25.5" customHeight="1" x14ac:dyDescent="0.35">
      <c r="B228" s="39"/>
      <c r="C228" s="181" t="s">
        <v>242</v>
      </c>
      <c r="D228" s="181" t="s">
        <v>127</v>
      </c>
      <c r="E228" s="182" t="s">
        <v>370</v>
      </c>
      <c r="F228" s="183" t="s">
        <v>371</v>
      </c>
      <c r="G228" s="184" t="s">
        <v>130</v>
      </c>
      <c r="H228" s="185">
        <v>318.42700000000002</v>
      </c>
      <c r="I228" s="186"/>
      <c r="J228" s="187">
        <f>ROUND(I228*H228,2)</f>
        <v>0</v>
      </c>
      <c r="K228" s="183" t="s">
        <v>131</v>
      </c>
      <c r="L228" s="59"/>
      <c r="M228" s="188" t="s">
        <v>23</v>
      </c>
      <c r="N228" s="189" t="s">
        <v>44</v>
      </c>
      <c r="O228" s="40"/>
      <c r="P228" s="190">
        <f>O228*H228</f>
        <v>0</v>
      </c>
      <c r="Q228" s="190">
        <v>2.7999999999999998E-4</v>
      </c>
      <c r="R228" s="190">
        <f>Q228*H228</f>
        <v>8.9159559999999999E-2</v>
      </c>
      <c r="S228" s="190">
        <v>0</v>
      </c>
      <c r="T228" s="191">
        <f>S228*H228</f>
        <v>0</v>
      </c>
      <c r="AR228" s="22" t="s">
        <v>132</v>
      </c>
      <c r="AT228" s="22" t="s">
        <v>127</v>
      </c>
      <c r="AU228" s="22" t="s">
        <v>81</v>
      </c>
      <c r="AY228" s="22" t="s">
        <v>126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22" t="s">
        <v>81</v>
      </c>
      <c r="BK228" s="192">
        <f>ROUND(I228*H228,2)</f>
        <v>0</v>
      </c>
      <c r="BL228" s="22" t="s">
        <v>132</v>
      </c>
      <c r="BM228" s="22" t="s">
        <v>372</v>
      </c>
    </row>
    <row r="229" spans="2:65" s="1" customFormat="1" ht="19" x14ac:dyDescent="0.35">
      <c r="B229" s="39"/>
      <c r="C229" s="61"/>
      <c r="D229" s="193" t="s">
        <v>133</v>
      </c>
      <c r="E229" s="61"/>
      <c r="F229" s="194" t="s">
        <v>373</v>
      </c>
      <c r="G229" s="61"/>
      <c r="H229" s="61"/>
      <c r="I229" s="154"/>
      <c r="J229" s="61"/>
      <c r="K229" s="61"/>
      <c r="L229" s="59"/>
      <c r="M229" s="195"/>
      <c r="N229" s="40"/>
      <c r="O229" s="40"/>
      <c r="P229" s="40"/>
      <c r="Q229" s="40"/>
      <c r="R229" s="40"/>
      <c r="S229" s="40"/>
      <c r="T229" s="76"/>
      <c r="AT229" s="22" t="s">
        <v>133</v>
      </c>
      <c r="AU229" s="22" t="s">
        <v>81</v>
      </c>
    </row>
    <row r="230" spans="2:65" s="1" customFormat="1" ht="19" x14ac:dyDescent="0.35">
      <c r="B230" s="39"/>
      <c r="C230" s="61"/>
      <c r="D230" s="193" t="s">
        <v>135</v>
      </c>
      <c r="E230" s="61"/>
      <c r="F230" s="196" t="s">
        <v>196</v>
      </c>
      <c r="G230" s="61"/>
      <c r="H230" s="61"/>
      <c r="I230" s="154"/>
      <c r="J230" s="61"/>
      <c r="K230" s="61"/>
      <c r="L230" s="59"/>
      <c r="M230" s="195"/>
      <c r="N230" s="40"/>
      <c r="O230" s="40"/>
      <c r="P230" s="40"/>
      <c r="Q230" s="40"/>
      <c r="R230" s="40"/>
      <c r="S230" s="40"/>
      <c r="T230" s="76"/>
      <c r="AT230" s="22" t="s">
        <v>135</v>
      </c>
      <c r="AU230" s="22" t="s">
        <v>81</v>
      </c>
    </row>
    <row r="231" spans="2:65" s="1" customFormat="1" ht="38.25" customHeight="1" x14ac:dyDescent="0.35">
      <c r="B231" s="39"/>
      <c r="C231" s="181" t="s">
        <v>374</v>
      </c>
      <c r="D231" s="181" t="s">
        <v>127</v>
      </c>
      <c r="E231" s="182" t="s">
        <v>375</v>
      </c>
      <c r="F231" s="183" t="s">
        <v>376</v>
      </c>
      <c r="G231" s="184" t="s">
        <v>193</v>
      </c>
      <c r="H231" s="185">
        <v>9</v>
      </c>
      <c r="I231" s="186"/>
      <c r="J231" s="187">
        <f>ROUND(I231*H231,2)</f>
        <v>0</v>
      </c>
      <c r="K231" s="183" t="s">
        <v>23</v>
      </c>
      <c r="L231" s="59"/>
      <c r="M231" s="188" t="s">
        <v>23</v>
      </c>
      <c r="N231" s="189" t="s">
        <v>44</v>
      </c>
      <c r="O231" s="40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AR231" s="22" t="s">
        <v>132</v>
      </c>
      <c r="AT231" s="22" t="s">
        <v>127</v>
      </c>
      <c r="AU231" s="22" t="s">
        <v>81</v>
      </c>
      <c r="AY231" s="22" t="s">
        <v>126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22" t="s">
        <v>81</v>
      </c>
      <c r="BK231" s="192">
        <f>ROUND(I231*H231,2)</f>
        <v>0</v>
      </c>
      <c r="BL231" s="22" t="s">
        <v>132</v>
      </c>
      <c r="BM231" s="22" t="s">
        <v>377</v>
      </c>
    </row>
    <row r="232" spans="2:65" s="1" customFormat="1" ht="28.5" x14ac:dyDescent="0.35">
      <c r="B232" s="39"/>
      <c r="C232" s="61"/>
      <c r="D232" s="193" t="s">
        <v>133</v>
      </c>
      <c r="E232" s="61"/>
      <c r="F232" s="194" t="s">
        <v>378</v>
      </c>
      <c r="G232" s="61"/>
      <c r="H232" s="61"/>
      <c r="I232" s="154"/>
      <c r="J232" s="61"/>
      <c r="K232" s="61"/>
      <c r="L232" s="59"/>
      <c r="M232" s="195"/>
      <c r="N232" s="40"/>
      <c r="O232" s="40"/>
      <c r="P232" s="40"/>
      <c r="Q232" s="40"/>
      <c r="R232" s="40"/>
      <c r="S232" s="40"/>
      <c r="T232" s="76"/>
      <c r="AT232" s="22" t="s">
        <v>133</v>
      </c>
      <c r="AU232" s="22" t="s">
        <v>81</v>
      </c>
    </row>
    <row r="233" spans="2:65" s="1" customFormat="1" ht="19" x14ac:dyDescent="0.35">
      <c r="B233" s="39"/>
      <c r="C233" s="61"/>
      <c r="D233" s="193" t="s">
        <v>135</v>
      </c>
      <c r="E233" s="61"/>
      <c r="F233" s="196" t="s">
        <v>379</v>
      </c>
      <c r="G233" s="61"/>
      <c r="H233" s="61"/>
      <c r="I233" s="154"/>
      <c r="J233" s="61"/>
      <c r="K233" s="61"/>
      <c r="L233" s="59"/>
      <c r="M233" s="195"/>
      <c r="N233" s="40"/>
      <c r="O233" s="40"/>
      <c r="P233" s="40"/>
      <c r="Q233" s="40"/>
      <c r="R233" s="40"/>
      <c r="S233" s="40"/>
      <c r="T233" s="76"/>
      <c r="AT233" s="22" t="s">
        <v>135</v>
      </c>
      <c r="AU233" s="22" t="s">
        <v>81</v>
      </c>
    </row>
    <row r="234" spans="2:65" s="1" customFormat="1" ht="38.25" customHeight="1" x14ac:dyDescent="0.35">
      <c r="B234" s="39"/>
      <c r="C234" s="181" t="s">
        <v>248</v>
      </c>
      <c r="D234" s="181" t="s">
        <v>127</v>
      </c>
      <c r="E234" s="182" t="s">
        <v>380</v>
      </c>
      <c r="F234" s="183" t="s">
        <v>381</v>
      </c>
      <c r="G234" s="184" t="s">
        <v>193</v>
      </c>
      <c r="H234" s="185">
        <v>2</v>
      </c>
      <c r="I234" s="186"/>
      <c r="J234" s="187">
        <f>ROUND(I234*H234,2)</f>
        <v>0</v>
      </c>
      <c r="K234" s="183" t="s">
        <v>23</v>
      </c>
      <c r="L234" s="59"/>
      <c r="M234" s="188" t="s">
        <v>23</v>
      </c>
      <c r="N234" s="189" t="s">
        <v>44</v>
      </c>
      <c r="O234" s="40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AR234" s="22" t="s">
        <v>132</v>
      </c>
      <c r="AT234" s="22" t="s">
        <v>127</v>
      </c>
      <c r="AU234" s="22" t="s">
        <v>81</v>
      </c>
      <c r="AY234" s="22" t="s">
        <v>126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22" t="s">
        <v>81</v>
      </c>
      <c r="BK234" s="192">
        <f>ROUND(I234*H234,2)</f>
        <v>0</v>
      </c>
      <c r="BL234" s="22" t="s">
        <v>132</v>
      </c>
      <c r="BM234" s="22" t="s">
        <v>382</v>
      </c>
    </row>
    <row r="235" spans="2:65" s="1" customFormat="1" ht="28.5" x14ac:dyDescent="0.35">
      <c r="B235" s="39"/>
      <c r="C235" s="61"/>
      <c r="D235" s="193" t="s">
        <v>133</v>
      </c>
      <c r="E235" s="61"/>
      <c r="F235" s="194" t="s">
        <v>383</v>
      </c>
      <c r="G235" s="61"/>
      <c r="H235" s="61"/>
      <c r="I235" s="154"/>
      <c r="J235" s="61"/>
      <c r="K235" s="61"/>
      <c r="L235" s="59"/>
      <c r="M235" s="195"/>
      <c r="N235" s="40"/>
      <c r="O235" s="40"/>
      <c r="P235" s="40"/>
      <c r="Q235" s="40"/>
      <c r="R235" s="40"/>
      <c r="S235" s="40"/>
      <c r="T235" s="76"/>
      <c r="AT235" s="22" t="s">
        <v>133</v>
      </c>
      <c r="AU235" s="22" t="s">
        <v>81</v>
      </c>
    </row>
    <row r="236" spans="2:65" s="1" customFormat="1" ht="19" x14ac:dyDescent="0.35">
      <c r="B236" s="39"/>
      <c r="C236" s="61"/>
      <c r="D236" s="193" t="s">
        <v>135</v>
      </c>
      <c r="E236" s="61"/>
      <c r="F236" s="196" t="s">
        <v>379</v>
      </c>
      <c r="G236" s="61"/>
      <c r="H236" s="61"/>
      <c r="I236" s="154"/>
      <c r="J236" s="61"/>
      <c r="K236" s="61"/>
      <c r="L236" s="59"/>
      <c r="M236" s="195"/>
      <c r="N236" s="40"/>
      <c r="O236" s="40"/>
      <c r="P236" s="40"/>
      <c r="Q236" s="40"/>
      <c r="R236" s="40"/>
      <c r="S236" s="40"/>
      <c r="T236" s="76"/>
      <c r="AT236" s="22" t="s">
        <v>135</v>
      </c>
      <c r="AU236" s="22" t="s">
        <v>81</v>
      </c>
    </row>
    <row r="237" spans="2:65" s="1" customFormat="1" ht="25.5" customHeight="1" x14ac:dyDescent="0.35">
      <c r="B237" s="39"/>
      <c r="C237" s="181" t="s">
        <v>384</v>
      </c>
      <c r="D237" s="181" t="s">
        <v>127</v>
      </c>
      <c r="E237" s="182" t="s">
        <v>385</v>
      </c>
      <c r="F237" s="183" t="s">
        <v>386</v>
      </c>
      <c r="G237" s="184" t="s">
        <v>193</v>
      </c>
      <c r="H237" s="185">
        <v>2</v>
      </c>
      <c r="I237" s="186"/>
      <c r="J237" s="187">
        <f>ROUND(I237*H237,2)</f>
        <v>0</v>
      </c>
      <c r="K237" s="183" t="s">
        <v>23</v>
      </c>
      <c r="L237" s="59"/>
      <c r="M237" s="188" t="s">
        <v>23</v>
      </c>
      <c r="N237" s="189" t="s">
        <v>44</v>
      </c>
      <c r="O237" s="40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AR237" s="22" t="s">
        <v>132</v>
      </c>
      <c r="AT237" s="22" t="s">
        <v>127</v>
      </c>
      <c r="AU237" s="22" t="s">
        <v>81</v>
      </c>
      <c r="AY237" s="22" t="s">
        <v>126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22" t="s">
        <v>81</v>
      </c>
      <c r="BK237" s="192">
        <f>ROUND(I237*H237,2)</f>
        <v>0</v>
      </c>
      <c r="BL237" s="22" t="s">
        <v>132</v>
      </c>
      <c r="BM237" s="22" t="s">
        <v>387</v>
      </c>
    </row>
    <row r="238" spans="2:65" s="1" customFormat="1" ht="19" x14ac:dyDescent="0.35">
      <c r="B238" s="39"/>
      <c r="C238" s="61"/>
      <c r="D238" s="193" t="s">
        <v>133</v>
      </c>
      <c r="E238" s="61"/>
      <c r="F238" s="194" t="s">
        <v>388</v>
      </c>
      <c r="G238" s="61"/>
      <c r="H238" s="61"/>
      <c r="I238" s="154"/>
      <c r="J238" s="61"/>
      <c r="K238" s="61"/>
      <c r="L238" s="59"/>
      <c r="M238" s="195"/>
      <c r="N238" s="40"/>
      <c r="O238" s="40"/>
      <c r="P238" s="40"/>
      <c r="Q238" s="40"/>
      <c r="R238" s="40"/>
      <c r="S238" s="40"/>
      <c r="T238" s="76"/>
      <c r="AT238" s="22" t="s">
        <v>133</v>
      </c>
      <c r="AU238" s="22" t="s">
        <v>81</v>
      </c>
    </row>
    <row r="239" spans="2:65" s="1" customFormat="1" ht="19" x14ac:dyDescent="0.35">
      <c r="B239" s="39"/>
      <c r="C239" s="61"/>
      <c r="D239" s="193" t="s">
        <v>135</v>
      </c>
      <c r="E239" s="61"/>
      <c r="F239" s="196" t="s">
        <v>379</v>
      </c>
      <c r="G239" s="61"/>
      <c r="H239" s="61"/>
      <c r="I239" s="154"/>
      <c r="J239" s="61"/>
      <c r="K239" s="61"/>
      <c r="L239" s="59"/>
      <c r="M239" s="195"/>
      <c r="N239" s="40"/>
      <c r="O239" s="40"/>
      <c r="P239" s="40"/>
      <c r="Q239" s="40"/>
      <c r="R239" s="40"/>
      <c r="S239" s="40"/>
      <c r="T239" s="76"/>
      <c r="AT239" s="22" t="s">
        <v>135</v>
      </c>
      <c r="AU239" s="22" t="s">
        <v>81</v>
      </c>
    </row>
    <row r="240" spans="2:65" s="1" customFormat="1" ht="25.5" customHeight="1" x14ac:dyDescent="0.35">
      <c r="B240" s="39"/>
      <c r="C240" s="181" t="s">
        <v>255</v>
      </c>
      <c r="D240" s="181" t="s">
        <v>127</v>
      </c>
      <c r="E240" s="182" t="s">
        <v>389</v>
      </c>
      <c r="F240" s="183" t="s">
        <v>390</v>
      </c>
      <c r="G240" s="184" t="s">
        <v>193</v>
      </c>
      <c r="H240" s="185">
        <v>2</v>
      </c>
      <c r="I240" s="186"/>
      <c r="J240" s="187">
        <f>ROUND(I240*H240,2)</f>
        <v>0</v>
      </c>
      <c r="K240" s="183" t="s">
        <v>23</v>
      </c>
      <c r="L240" s="59"/>
      <c r="M240" s="188" t="s">
        <v>23</v>
      </c>
      <c r="N240" s="189" t="s">
        <v>44</v>
      </c>
      <c r="O240" s="40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AR240" s="22" t="s">
        <v>132</v>
      </c>
      <c r="AT240" s="22" t="s">
        <v>127</v>
      </c>
      <c r="AU240" s="22" t="s">
        <v>81</v>
      </c>
      <c r="AY240" s="22" t="s">
        <v>126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22" t="s">
        <v>81</v>
      </c>
      <c r="BK240" s="192">
        <f>ROUND(I240*H240,2)</f>
        <v>0</v>
      </c>
      <c r="BL240" s="22" t="s">
        <v>132</v>
      </c>
      <c r="BM240" s="22" t="s">
        <v>391</v>
      </c>
    </row>
    <row r="241" spans="2:65" s="1" customFormat="1" x14ac:dyDescent="0.35">
      <c r="B241" s="39"/>
      <c r="C241" s="61"/>
      <c r="D241" s="193" t="s">
        <v>133</v>
      </c>
      <c r="E241" s="61"/>
      <c r="F241" s="194" t="s">
        <v>392</v>
      </c>
      <c r="G241" s="61"/>
      <c r="H241" s="61"/>
      <c r="I241" s="154"/>
      <c r="J241" s="61"/>
      <c r="K241" s="61"/>
      <c r="L241" s="59"/>
      <c r="M241" s="195"/>
      <c r="N241" s="40"/>
      <c r="O241" s="40"/>
      <c r="P241" s="40"/>
      <c r="Q241" s="40"/>
      <c r="R241" s="40"/>
      <c r="S241" s="40"/>
      <c r="T241" s="76"/>
      <c r="AT241" s="22" t="s">
        <v>133</v>
      </c>
      <c r="AU241" s="22" t="s">
        <v>81</v>
      </c>
    </row>
    <row r="242" spans="2:65" s="1" customFormat="1" ht="19" x14ac:dyDescent="0.35">
      <c r="B242" s="39"/>
      <c r="C242" s="61"/>
      <c r="D242" s="193" t="s">
        <v>135</v>
      </c>
      <c r="E242" s="61"/>
      <c r="F242" s="196" t="s">
        <v>379</v>
      </c>
      <c r="G242" s="61"/>
      <c r="H242" s="61"/>
      <c r="I242" s="154"/>
      <c r="J242" s="61"/>
      <c r="K242" s="61"/>
      <c r="L242" s="59"/>
      <c r="M242" s="195"/>
      <c r="N242" s="40"/>
      <c r="O242" s="40"/>
      <c r="P242" s="40"/>
      <c r="Q242" s="40"/>
      <c r="R242" s="40"/>
      <c r="S242" s="40"/>
      <c r="T242" s="76"/>
      <c r="AT242" s="22" t="s">
        <v>135</v>
      </c>
      <c r="AU242" s="22" t="s">
        <v>81</v>
      </c>
    </row>
    <row r="243" spans="2:65" s="1" customFormat="1" ht="25.5" customHeight="1" x14ac:dyDescent="0.35">
      <c r="B243" s="39"/>
      <c r="C243" s="181" t="s">
        <v>393</v>
      </c>
      <c r="D243" s="181" t="s">
        <v>127</v>
      </c>
      <c r="E243" s="182" t="s">
        <v>394</v>
      </c>
      <c r="F243" s="183" t="s">
        <v>395</v>
      </c>
      <c r="G243" s="184" t="s">
        <v>193</v>
      </c>
      <c r="H243" s="185">
        <v>24</v>
      </c>
      <c r="I243" s="186"/>
      <c r="J243" s="187">
        <f>ROUND(I243*H243,2)</f>
        <v>0</v>
      </c>
      <c r="K243" s="183" t="s">
        <v>23</v>
      </c>
      <c r="L243" s="59"/>
      <c r="M243" s="188" t="s">
        <v>23</v>
      </c>
      <c r="N243" s="189" t="s">
        <v>44</v>
      </c>
      <c r="O243" s="40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AR243" s="22" t="s">
        <v>132</v>
      </c>
      <c r="AT243" s="22" t="s">
        <v>127</v>
      </c>
      <c r="AU243" s="22" t="s">
        <v>81</v>
      </c>
      <c r="AY243" s="22" t="s">
        <v>126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22" t="s">
        <v>81</v>
      </c>
      <c r="BK243" s="192">
        <f>ROUND(I243*H243,2)</f>
        <v>0</v>
      </c>
      <c r="BL243" s="22" t="s">
        <v>132</v>
      </c>
      <c r="BM243" s="22" t="s">
        <v>396</v>
      </c>
    </row>
    <row r="244" spans="2:65" s="1" customFormat="1" ht="19" x14ac:dyDescent="0.35">
      <c r="B244" s="39"/>
      <c r="C244" s="61"/>
      <c r="D244" s="193" t="s">
        <v>133</v>
      </c>
      <c r="E244" s="61"/>
      <c r="F244" s="194" t="s">
        <v>397</v>
      </c>
      <c r="G244" s="61"/>
      <c r="H244" s="61"/>
      <c r="I244" s="154"/>
      <c r="J244" s="61"/>
      <c r="K244" s="61"/>
      <c r="L244" s="59"/>
      <c r="M244" s="195"/>
      <c r="N244" s="40"/>
      <c r="O244" s="40"/>
      <c r="P244" s="40"/>
      <c r="Q244" s="40"/>
      <c r="R244" s="40"/>
      <c r="S244" s="40"/>
      <c r="T244" s="76"/>
      <c r="AT244" s="22" t="s">
        <v>133</v>
      </c>
      <c r="AU244" s="22" t="s">
        <v>81</v>
      </c>
    </row>
    <row r="245" spans="2:65" s="1" customFormat="1" ht="19" x14ac:dyDescent="0.35">
      <c r="B245" s="39"/>
      <c r="C245" s="61"/>
      <c r="D245" s="193" t="s">
        <v>135</v>
      </c>
      <c r="E245" s="61"/>
      <c r="F245" s="196" t="s">
        <v>379</v>
      </c>
      <c r="G245" s="61"/>
      <c r="H245" s="61"/>
      <c r="I245" s="154"/>
      <c r="J245" s="61"/>
      <c r="K245" s="61"/>
      <c r="L245" s="59"/>
      <c r="M245" s="195"/>
      <c r="N245" s="40"/>
      <c r="O245" s="40"/>
      <c r="P245" s="40"/>
      <c r="Q245" s="40"/>
      <c r="R245" s="40"/>
      <c r="S245" s="40"/>
      <c r="T245" s="76"/>
      <c r="AT245" s="22" t="s">
        <v>135</v>
      </c>
      <c r="AU245" s="22" t="s">
        <v>81</v>
      </c>
    </row>
    <row r="246" spans="2:65" s="1" customFormat="1" ht="25.5" customHeight="1" x14ac:dyDescent="0.35">
      <c r="B246" s="39"/>
      <c r="C246" s="181" t="s">
        <v>263</v>
      </c>
      <c r="D246" s="181" t="s">
        <v>127</v>
      </c>
      <c r="E246" s="182" t="s">
        <v>398</v>
      </c>
      <c r="F246" s="183" t="s">
        <v>399</v>
      </c>
      <c r="G246" s="184" t="s">
        <v>193</v>
      </c>
      <c r="H246" s="185">
        <v>5</v>
      </c>
      <c r="I246" s="186"/>
      <c r="J246" s="187">
        <f>ROUND(I246*H246,2)</f>
        <v>0</v>
      </c>
      <c r="K246" s="183" t="s">
        <v>23</v>
      </c>
      <c r="L246" s="59"/>
      <c r="M246" s="188" t="s">
        <v>23</v>
      </c>
      <c r="N246" s="189" t="s">
        <v>44</v>
      </c>
      <c r="O246" s="40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AR246" s="22" t="s">
        <v>132</v>
      </c>
      <c r="AT246" s="22" t="s">
        <v>127</v>
      </c>
      <c r="AU246" s="22" t="s">
        <v>81</v>
      </c>
      <c r="AY246" s="22" t="s">
        <v>126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22" t="s">
        <v>81</v>
      </c>
      <c r="BK246" s="192">
        <f>ROUND(I246*H246,2)</f>
        <v>0</v>
      </c>
      <c r="BL246" s="22" t="s">
        <v>132</v>
      </c>
      <c r="BM246" s="22" t="s">
        <v>400</v>
      </c>
    </row>
    <row r="247" spans="2:65" s="1" customFormat="1" ht="19" x14ac:dyDescent="0.35">
      <c r="B247" s="39"/>
      <c r="C247" s="61"/>
      <c r="D247" s="193" t="s">
        <v>133</v>
      </c>
      <c r="E247" s="61"/>
      <c r="F247" s="194" t="s">
        <v>401</v>
      </c>
      <c r="G247" s="61"/>
      <c r="H247" s="61"/>
      <c r="I247" s="154"/>
      <c r="J247" s="61"/>
      <c r="K247" s="61"/>
      <c r="L247" s="59"/>
      <c r="M247" s="195"/>
      <c r="N247" s="40"/>
      <c r="O247" s="40"/>
      <c r="P247" s="40"/>
      <c r="Q247" s="40"/>
      <c r="R247" s="40"/>
      <c r="S247" s="40"/>
      <c r="T247" s="76"/>
      <c r="AT247" s="22" t="s">
        <v>133</v>
      </c>
      <c r="AU247" s="22" t="s">
        <v>81</v>
      </c>
    </row>
    <row r="248" spans="2:65" s="1" customFormat="1" ht="19" x14ac:dyDescent="0.35">
      <c r="B248" s="39"/>
      <c r="C248" s="61"/>
      <c r="D248" s="193" t="s">
        <v>135</v>
      </c>
      <c r="E248" s="61"/>
      <c r="F248" s="196" t="s">
        <v>379</v>
      </c>
      <c r="G248" s="61"/>
      <c r="H248" s="61"/>
      <c r="I248" s="154"/>
      <c r="J248" s="61"/>
      <c r="K248" s="61"/>
      <c r="L248" s="59"/>
      <c r="M248" s="195"/>
      <c r="N248" s="40"/>
      <c r="O248" s="40"/>
      <c r="P248" s="40"/>
      <c r="Q248" s="40"/>
      <c r="R248" s="40"/>
      <c r="S248" s="40"/>
      <c r="T248" s="76"/>
      <c r="AT248" s="22" t="s">
        <v>135</v>
      </c>
      <c r="AU248" s="22" t="s">
        <v>81</v>
      </c>
    </row>
    <row r="249" spans="2:65" s="1" customFormat="1" ht="38.25" customHeight="1" x14ac:dyDescent="0.35">
      <c r="B249" s="39"/>
      <c r="C249" s="181" t="s">
        <v>402</v>
      </c>
      <c r="D249" s="181" t="s">
        <v>127</v>
      </c>
      <c r="E249" s="182" t="s">
        <v>403</v>
      </c>
      <c r="F249" s="183" t="s">
        <v>404</v>
      </c>
      <c r="G249" s="184" t="s">
        <v>193</v>
      </c>
      <c r="H249" s="185">
        <v>1</v>
      </c>
      <c r="I249" s="186"/>
      <c r="J249" s="187">
        <f>ROUND(I249*H249,2)</f>
        <v>0</v>
      </c>
      <c r="K249" s="183" t="s">
        <v>23</v>
      </c>
      <c r="L249" s="59"/>
      <c r="M249" s="188" t="s">
        <v>23</v>
      </c>
      <c r="N249" s="189" t="s">
        <v>44</v>
      </c>
      <c r="O249" s="40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AR249" s="22" t="s">
        <v>132</v>
      </c>
      <c r="AT249" s="22" t="s">
        <v>127</v>
      </c>
      <c r="AU249" s="22" t="s">
        <v>81</v>
      </c>
      <c r="AY249" s="22" t="s">
        <v>126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22" t="s">
        <v>81</v>
      </c>
      <c r="BK249" s="192">
        <f>ROUND(I249*H249,2)</f>
        <v>0</v>
      </c>
      <c r="BL249" s="22" t="s">
        <v>132</v>
      </c>
      <c r="BM249" s="22" t="s">
        <v>405</v>
      </c>
    </row>
    <row r="250" spans="2:65" s="1" customFormat="1" ht="19" x14ac:dyDescent="0.35">
      <c r="B250" s="39"/>
      <c r="C250" s="61"/>
      <c r="D250" s="193" t="s">
        <v>133</v>
      </c>
      <c r="E250" s="61"/>
      <c r="F250" s="194" t="s">
        <v>406</v>
      </c>
      <c r="G250" s="61"/>
      <c r="H250" s="61"/>
      <c r="I250" s="154"/>
      <c r="J250" s="61"/>
      <c r="K250" s="61"/>
      <c r="L250" s="59"/>
      <c r="M250" s="195"/>
      <c r="N250" s="40"/>
      <c r="O250" s="40"/>
      <c r="P250" s="40"/>
      <c r="Q250" s="40"/>
      <c r="R250" s="40"/>
      <c r="S250" s="40"/>
      <c r="T250" s="76"/>
      <c r="AT250" s="22" t="s">
        <v>133</v>
      </c>
      <c r="AU250" s="22" t="s">
        <v>81</v>
      </c>
    </row>
    <row r="251" spans="2:65" s="1" customFormat="1" ht="19" x14ac:dyDescent="0.35">
      <c r="B251" s="39"/>
      <c r="C251" s="61"/>
      <c r="D251" s="193" t="s">
        <v>135</v>
      </c>
      <c r="E251" s="61"/>
      <c r="F251" s="196" t="s">
        <v>379</v>
      </c>
      <c r="G251" s="61"/>
      <c r="H251" s="61"/>
      <c r="I251" s="154"/>
      <c r="J251" s="61"/>
      <c r="K251" s="61"/>
      <c r="L251" s="59"/>
      <c r="M251" s="195"/>
      <c r="N251" s="40"/>
      <c r="O251" s="40"/>
      <c r="P251" s="40"/>
      <c r="Q251" s="40"/>
      <c r="R251" s="40"/>
      <c r="S251" s="40"/>
      <c r="T251" s="76"/>
      <c r="AT251" s="22" t="s">
        <v>135</v>
      </c>
      <c r="AU251" s="22" t="s">
        <v>81</v>
      </c>
    </row>
    <row r="252" spans="2:65" s="1" customFormat="1" ht="25.5" customHeight="1" x14ac:dyDescent="0.35">
      <c r="B252" s="39"/>
      <c r="C252" s="181" t="s">
        <v>267</v>
      </c>
      <c r="D252" s="181" t="s">
        <v>127</v>
      </c>
      <c r="E252" s="182" t="s">
        <v>407</v>
      </c>
      <c r="F252" s="183" t="s">
        <v>408</v>
      </c>
      <c r="G252" s="184" t="s">
        <v>193</v>
      </c>
      <c r="H252" s="185">
        <v>1</v>
      </c>
      <c r="I252" s="186"/>
      <c r="J252" s="187">
        <f>ROUND(I252*H252,2)</f>
        <v>0</v>
      </c>
      <c r="K252" s="183" t="s">
        <v>23</v>
      </c>
      <c r="L252" s="59"/>
      <c r="M252" s="188" t="s">
        <v>23</v>
      </c>
      <c r="N252" s="189" t="s">
        <v>44</v>
      </c>
      <c r="O252" s="40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AR252" s="22" t="s">
        <v>132</v>
      </c>
      <c r="AT252" s="22" t="s">
        <v>127</v>
      </c>
      <c r="AU252" s="22" t="s">
        <v>81</v>
      </c>
      <c r="AY252" s="22" t="s">
        <v>126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22" t="s">
        <v>81</v>
      </c>
      <c r="BK252" s="192">
        <f>ROUND(I252*H252,2)</f>
        <v>0</v>
      </c>
      <c r="BL252" s="22" t="s">
        <v>132</v>
      </c>
      <c r="BM252" s="22" t="s">
        <v>409</v>
      </c>
    </row>
    <row r="253" spans="2:65" s="1" customFormat="1" ht="19" x14ac:dyDescent="0.35">
      <c r="B253" s="39"/>
      <c r="C253" s="61"/>
      <c r="D253" s="193" t="s">
        <v>133</v>
      </c>
      <c r="E253" s="61"/>
      <c r="F253" s="194" t="s">
        <v>410</v>
      </c>
      <c r="G253" s="61"/>
      <c r="H253" s="61"/>
      <c r="I253" s="154"/>
      <c r="J253" s="61"/>
      <c r="K253" s="61"/>
      <c r="L253" s="59"/>
      <c r="M253" s="195"/>
      <c r="N253" s="40"/>
      <c r="O253" s="40"/>
      <c r="P253" s="40"/>
      <c r="Q253" s="40"/>
      <c r="R253" s="40"/>
      <c r="S253" s="40"/>
      <c r="T253" s="76"/>
      <c r="AT253" s="22" t="s">
        <v>133</v>
      </c>
      <c r="AU253" s="22" t="s">
        <v>81</v>
      </c>
    </row>
    <row r="254" spans="2:65" s="1" customFormat="1" ht="19" x14ac:dyDescent="0.35">
      <c r="B254" s="39"/>
      <c r="C254" s="61"/>
      <c r="D254" s="193" t="s">
        <v>135</v>
      </c>
      <c r="E254" s="61"/>
      <c r="F254" s="196" t="s">
        <v>379</v>
      </c>
      <c r="G254" s="61"/>
      <c r="H254" s="61"/>
      <c r="I254" s="154"/>
      <c r="J254" s="61"/>
      <c r="K254" s="61"/>
      <c r="L254" s="59"/>
      <c r="M254" s="195"/>
      <c r="N254" s="40"/>
      <c r="O254" s="40"/>
      <c r="P254" s="40"/>
      <c r="Q254" s="40"/>
      <c r="R254" s="40"/>
      <c r="S254" s="40"/>
      <c r="T254" s="76"/>
      <c r="AT254" s="22" t="s">
        <v>135</v>
      </c>
      <c r="AU254" s="22" t="s">
        <v>81</v>
      </c>
    </row>
    <row r="255" spans="2:65" s="1" customFormat="1" ht="25.5" customHeight="1" x14ac:dyDescent="0.35">
      <c r="B255" s="39"/>
      <c r="C255" s="181" t="s">
        <v>411</v>
      </c>
      <c r="D255" s="181" t="s">
        <v>127</v>
      </c>
      <c r="E255" s="182" t="s">
        <v>412</v>
      </c>
      <c r="F255" s="183" t="s">
        <v>413</v>
      </c>
      <c r="G255" s="184" t="s">
        <v>193</v>
      </c>
      <c r="H255" s="185">
        <v>4</v>
      </c>
      <c r="I255" s="186"/>
      <c r="J255" s="187">
        <f>ROUND(I255*H255,2)</f>
        <v>0</v>
      </c>
      <c r="K255" s="183" t="s">
        <v>23</v>
      </c>
      <c r="L255" s="59"/>
      <c r="M255" s="188" t="s">
        <v>23</v>
      </c>
      <c r="N255" s="189" t="s">
        <v>44</v>
      </c>
      <c r="O255" s="40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AR255" s="22" t="s">
        <v>132</v>
      </c>
      <c r="AT255" s="22" t="s">
        <v>127</v>
      </c>
      <c r="AU255" s="22" t="s">
        <v>81</v>
      </c>
      <c r="AY255" s="22" t="s">
        <v>126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22" t="s">
        <v>81</v>
      </c>
      <c r="BK255" s="192">
        <f>ROUND(I255*H255,2)</f>
        <v>0</v>
      </c>
      <c r="BL255" s="22" t="s">
        <v>132</v>
      </c>
      <c r="BM255" s="22" t="s">
        <v>414</v>
      </c>
    </row>
    <row r="256" spans="2:65" s="1" customFormat="1" ht="19" x14ac:dyDescent="0.35">
      <c r="B256" s="39"/>
      <c r="C256" s="61"/>
      <c r="D256" s="193" t="s">
        <v>133</v>
      </c>
      <c r="E256" s="61"/>
      <c r="F256" s="194" t="s">
        <v>415</v>
      </c>
      <c r="G256" s="61"/>
      <c r="H256" s="61"/>
      <c r="I256" s="154"/>
      <c r="J256" s="61"/>
      <c r="K256" s="61"/>
      <c r="L256" s="59"/>
      <c r="M256" s="195"/>
      <c r="N256" s="40"/>
      <c r="O256" s="40"/>
      <c r="P256" s="40"/>
      <c r="Q256" s="40"/>
      <c r="R256" s="40"/>
      <c r="S256" s="40"/>
      <c r="T256" s="76"/>
      <c r="AT256" s="22" t="s">
        <v>133</v>
      </c>
      <c r="AU256" s="22" t="s">
        <v>81</v>
      </c>
    </row>
    <row r="257" spans="2:65" s="1" customFormat="1" ht="19" x14ac:dyDescent="0.35">
      <c r="B257" s="39"/>
      <c r="C257" s="61"/>
      <c r="D257" s="193" t="s">
        <v>135</v>
      </c>
      <c r="E257" s="61"/>
      <c r="F257" s="196" t="s">
        <v>379</v>
      </c>
      <c r="G257" s="61"/>
      <c r="H257" s="61"/>
      <c r="I257" s="154"/>
      <c r="J257" s="61"/>
      <c r="K257" s="61"/>
      <c r="L257" s="59"/>
      <c r="M257" s="195"/>
      <c r="N257" s="40"/>
      <c r="O257" s="40"/>
      <c r="P257" s="40"/>
      <c r="Q257" s="40"/>
      <c r="R257" s="40"/>
      <c r="S257" s="40"/>
      <c r="T257" s="76"/>
      <c r="AT257" s="22" t="s">
        <v>135</v>
      </c>
      <c r="AU257" s="22" t="s">
        <v>81</v>
      </c>
    </row>
    <row r="258" spans="2:65" s="1" customFormat="1" ht="25.5" customHeight="1" x14ac:dyDescent="0.35">
      <c r="B258" s="39"/>
      <c r="C258" s="181" t="s">
        <v>272</v>
      </c>
      <c r="D258" s="181" t="s">
        <v>127</v>
      </c>
      <c r="E258" s="182" t="s">
        <v>416</v>
      </c>
      <c r="F258" s="183" t="s">
        <v>417</v>
      </c>
      <c r="G258" s="184" t="s">
        <v>193</v>
      </c>
      <c r="H258" s="185">
        <v>6</v>
      </c>
      <c r="I258" s="186"/>
      <c r="J258" s="187">
        <f>ROUND(I258*H258,2)</f>
        <v>0</v>
      </c>
      <c r="K258" s="183" t="s">
        <v>23</v>
      </c>
      <c r="L258" s="59"/>
      <c r="M258" s="188" t="s">
        <v>23</v>
      </c>
      <c r="N258" s="189" t="s">
        <v>44</v>
      </c>
      <c r="O258" s="40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AR258" s="22" t="s">
        <v>132</v>
      </c>
      <c r="AT258" s="22" t="s">
        <v>127</v>
      </c>
      <c r="AU258" s="22" t="s">
        <v>81</v>
      </c>
      <c r="AY258" s="22" t="s">
        <v>126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22" t="s">
        <v>81</v>
      </c>
      <c r="BK258" s="192">
        <f>ROUND(I258*H258,2)</f>
        <v>0</v>
      </c>
      <c r="BL258" s="22" t="s">
        <v>132</v>
      </c>
      <c r="BM258" s="22" t="s">
        <v>418</v>
      </c>
    </row>
    <row r="259" spans="2:65" s="1" customFormat="1" ht="19" x14ac:dyDescent="0.35">
      <c r="B259" s="39"/>
      <c r="C259" s="61"/>
      <c r="D259" s="193" t="s">
        <v>133</v>
      </c>
      <c r="E259" s="61"/>
      <c r="F259" s="194" t="s">
        <v>419</v>
      </c>
      <c r="G259" s="61"/>
      <c r="H259" s="61"/>
      <c r="I259" s="154"/>
      <c r="J259" s="61"/>
      <c r="K259" s="61"/>
      <c r="L259" s="59"/>
      <c r="M259" s="195"/>
      <c r="N259" s="40"/>
      <c r="O259" s="40"/>
      <c r="P259" s="40"/>
      <c r="Q259" s="40"/>
      <c r="R259" s="40"/>
      <c r="S259" s="40"/>
      <c r="T259" s="76"/>
      <c r="AT259" s="22" t="s">
        <v>133</v>
      </c>
      <c r="AU259" s="22" t="s">
        <v>81</v>
      </c>
    </row>
    <row r="260" spans="2:65" s="1" customFormat="1" ht="19" x14ac:dyDescent="0.35">
      <c r="B260" s="39"/>
      <c r="C260" s="61"/>
      <c r="D260" s="193" t="s">
        <v>135</v>
      </c>
      <c r="E260" s="61"/>
      <c r="F260" s="196" t="s">
        <v>379</v>
      </c>
      <c r="G260" s="61"/>
      <c r="H260" s="61"/>
      <c r="I260" s="154"/>
      <c r="J260" s="61"/>
      <c r="K260" s="61"/>
      <c r="L260" s="59"/>
      <c r="M260" s="195"/>
      <c r="N260" s="40"/>
      <c r="O260" s="40"/>
      <c r="P260" s="40"/>
      <c r="Q260" s="40"/>
      <c r="R260" s="40"/>
      <c r="S260" s="40"/>
      <c r="T260" s="76"/>
      <c r="AT260" s="22" t="s">
        <v>135</v>
      </c>
      <c r="AU260" s="22" t="s">
        <v>81</v>
      </c>
    </row>
    <row r="261" spans="2:65" s="1" customFormat="1" ht="25.5" customHeight="1" x14ac:dyDescent="0.35">
      <c r="B261" s="39"/>
      <c r="C261" s="181" t="s">
        <v>420</v>
      </c>
      <c r="D261" s="181" t="s">
        <v>127</v>
      </c>
      <c r="E261" s="182" t="s">
        <v>421</v>
      </c>
      <c r="F261" s="183" t="s">
        <v>422</v>
      </c>
      <c r="G261" s="184" t="s">
        <v>193</v>
      </c>
      <c r="H261" s="185">
        <v>24</v>
      </c>
      <c r="I261" s="186"/>
      <c r="J261" s="187">
        <f>ROUND(I261*H261,2)</f>
        <v>0</v>
      </c>
      <c r="K261" s="183" t="s">
        <v>23</v>
      </c>
      <c r="L261" s="59"/>
      <c r="M261" s="188" t="s">
        <v>23</v>
      </c>
      <c r="N261" s="189" t="s">
        <v>44</v>
      </c>
      <c r="O261" s="40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AR261" s="22" t="s">
        <v>132</v>
      </c>
      <c r="AT261" s="22" t="s">
        <v>127</v>
      </c>
      <c r="AU261" s="22" t="s">
        <v>81</v>
      </c>
      <c r="AY261" s="22" t="s">
        <v>126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22" t="s">
        <v>81</v>
      </c>
      <c r="BK261" s="192">
        <f>ROUND(I261*H261,2)</f>
        <v>0</v>
      </c>
      <c r="BL261" s="22" t="s">
        <v>132</v>
      </c>
      <c r="BM261" s="22" t="s">
        <v>423</v>
      </c>
    </row>
    <row r="262" spans="2:65" s="1" customFormat="1" ht="19" x14ac:dyDescent="0.35">
      <c r="B262" s="39"/>
      <c r="C262" s="61"/>
      <c r="D262" s="193" t="s">
        <v>133</v>
      </c>
      <c r="E262" s="61"/>
      <c r="F262" s="194" t="s">
        <v>424</v>
      </c>
      <c r="G262" s="61"/>
      <c r="H262" s="61"/>
      <c r="I262" s="154"/>
      <c r="J262" s="61"/>
      <c r="K262" s="61"/>
      <c r="L262" s="59"/>
      <c r="M262" s="195"/>
      <c r="N262" s="40"/>
      <c r="O262" s="40"/>
      <c r="P262" s="40"/>
      <c r="Q262" s="40"/>
      <c r="R262" s="40"/>
      <c r="S262" s="40"/>
      <c r="T262" s="76"/>
      <c r="AT262" s="22" t="s">
        <v>133</v>
      </c>
      <c r="AU262" s="22" t="s">
        <v>81</v>
      </c>
    </row>
    <row r="263" spans="2:65" s="1" customFormat="1" ht="19" x14ac:dyDescent="0.35">
      <c r="B263" s="39"/>
      <c r="C263" s="61"/>
      <c r="D263" s="193" t="s">
        <v>135</v>
      </c>
      <c r="E263" s="61"/>
      <c r="F263" s="196" t="s">
        <v>379</v>
      </c>
      <c r="G263" s="61"/>
      <c r="H263" s="61"/>
      <c r="I263" s="154"/>
      <c r="J263" s="61"/>
      <c r="K263" s="61"/>
      <c r="L263" s="59"/>
      <c r="M263" s="195"/>
      <c r="N263" s="40"/>
      <c r="O263" s="40"/>
      <c r="P263" s="40"/>
      <c r="Q263" s="40"/>
      <c r="R263" s="40"/>
      <c r="S263" s="40"/>
      <c r="T263" s="76"/>
      <c r="AT263" s="22" t="s">
        <v>135</v>
      </c>
      <c r="AU263" s="22" t="s">
        <v>81</v>
      </c>
    </row>
    <row r="264" spans="2:65" s="1" customFormat="1" ht="25.5" customHeight="1" x14ac:dyDescent="0.35">
      <c r="B264" s="39"/>
      <c r="C264" s="181" t="s">
        <v>277</v>
      </c>
      <c r="D264" s="181" t="s">
        <v>127</v>
      </c>
      <c r="E264" s="182" t="s">
        <v>425</v>
      </c>
      <c r="F264" s="183" t="s">
        <v>426</v>
      </c>
      <c r="G264" s="184" t="s">
        <v>193</v>
      </c>
      <c r="H264" s="185">
        <v>2</v>
      </c>
      <c r="I264" s="186"/>
      <c r="J264" s="187">
        <f>ROUND(I264*H264,2)</f>
        <v>0</v>
      </c>
      <c r="K264" s="183" t="s">
        <v>23</v>
      </c>
      <c r="L264" s="59"/>
      <c r="M264" s="188" t="s">
        <v>23</v>
      </c>
      <c r="N264" s="189" t="s">
        <v>44</v>
      </c>
      <c r="O264" s="40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AR264" s="22" t="s">
        <v>132</v>
      </c>
      <c r="AT264" s="22" t="s">
        <v>127</v>
      </c>
      <c r="AU264" s="22" t="s">
        <v>81</v>
      </c>
      <c r="AY264" s="22" t="s">
        <v>126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22" t="s">
        <v>81</v>
      </c>
      <c r="BK264" s="192">
        <f>ROUND(I264*H264,2)</f>
        <v>0</v>
      </c>
      <c r="BL264" s="22" t="s">
        <v>132</v>
      </c>
      <c r="BM264" s="22" t="s">
        <v>427</v>
      </c>
    </row>
    <row r="265" spans="2:65" s="1" customFormat="1" ht="19" x14ac:dyDescent="0.35">
      <c r="B265" s="39"/>
      <c r="C265" s="61"/>
      <c r="D265" s="193" t="s">
        <v>133</v>
      </c>
      <c r="E265" s="61"/>
      <c r="F265" s="194" t="s">
        <v>428</v>
      </c>
      <c r="G265" s="61"/>
      <c r="H265" s="61"/>
      <c r="I265" s="154"/>
      <c r="J265" s="61"/>
      <c r="K265" s="61"/>
      <c r="L265" s="59"/>
      <c r="M265" s="195"/>
      <c r="N265" s="40"/>
      <c r="O265" s="40"/>
      <c r="P265" s="40"/>
      <c r="Q265" s="40"/>
      <c r="R265" s="40"/>
      <c r="S265" s="40"/>
      <c r="T265" s="76"/>
      <c r="AT265" s="22" t="s">
        <v>133</v>
      </c>
      <c r="AU265" s="22" t="s">
        <v>81</v>
      </c>
    </row>
    <row r="266" spans="2:65" s="1" customFormat="1" ht="19" x14ac:dyDescent="0.35">
      <c r="B266" s="39"/>
      <c r="C266" s="61"/>
      <c r="D266" s="193" t="s">
        <v>135</v>
      </c>
      <c r="E266" s="61"/>
      <c r="F266" s="196" t="s">
        <v>379</v>
      </c>
      <c r="G266" s="61"/>
      <c r="H266" s="61"/>
      <c r="I266" s="154"/>
      <c r="J266" s="61"/>
      <c r="K266" s="61"/>
      <c r="L266" s="59"/>
      <c r="M266" s="195"/>
      <c r="N266" s="40"/>
      <c r="O266" s="40"/>
      <c r="P266" s="40"/>
      <c r="Q266" s="40"/>
      <c r="R266" s="40"/>
      <c r="S266" s="40"/>
      <c r="T266" s="76"/>
      <c r="AT266" s="22" t="s">
        <v>135</v>
      </c>
      <c r="AU266" s="22" t="s">
        <v>81</v>
      </c>
    </row>
    <row r="267" spans="2:65" s="1" customFormat="1" ht="25.5" customHeight="1" x14ac:dyDescent="0.35">
      <c r="B267" s="39"/>
      <c r="C267" s="181" t="s">
        <v>429</v>
      </c>
      <c r="D267" s="181" t="s">
        <v>127</v>
      </c>
      <c r="E267" s="182" t="s">
        <v>430</v>
      </c>
      <c r="F267" s="183" t="s">
        <v>426</v>
      </c>
      <c r="G267" s="184" t="s">
        <v>193</v>
      </c>
      <c r="H267" s="185">
        <v>2</v>
      </c>
      <c r="I267" s="186"/>
      <c r="J267" s="187">
        <f>ROUND(I267*H267,2)</f>
        <v>0</v>
      </c>
      <c r="K267" s="183" t="s">
        <v>23</v>
      </c>
      <c r="L267" s="59"/>
      <c r="M267" s="188" t="s">
        <v>23</v>
      </c>
      <c r="N267" s="189" t="s">
        <v>44</v>
      </c>
      <c r="O267" s="40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AR267" s="22" t="s">
        <v>132</v>
      </c>
      <c r="AT267" s="22" t="s">
        <v>127</v>
      </c>
      <c r="AU267" s="22" t="s">
        <v>81</v>
      </c>
      <c r="AY267" s="22" t="s">
        <v>126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22" t="s">
        <v>81</v>
      </c>
      <c r="BK267" s="192">
        <f>ROUND(I267*H267,2)</f>
        <v>0</v>
      </c>
      <c r="BL267" s="22" t="s">
        <v>132</v>
      </c>
      <c r="BM267" s="22" t="s">
        <v>431</v>
      </c>
    </row>
    <row r="268" spans="2:65" s="1" customFormat="1" ht="19" x14ac:dyDescent="0.35">
      <c r="B268" s="39"/>
      <c r="C268" s="61"/>
      <c r="D268" s="193" t="s">
        <v>133</v>
      </c>
      <c r="E268" s="61"/>
      <c r="F268" s="194" t="s">
        <v>428</v>
      </c>
      <c r="G268" s="61"/>
      <c r="H268" s="61"/>
      <c r="I268" s="154"/>
      <c r="J268" s="61"/>
      <c r="K268" s="61"/>
      <c r="L268" s="59"/>
      <c r="M268" s="195"/>
      <c r="N268" s="40"/>
      <c r="O268" s="40"/>
      <c r="P268" s="40"/>
      <c r="Q268" s="40"/>
      <c r="R268" s="40"/>
      <c r="S268" s="40"/>
      <c r="T268" s="76"/>
      <c r="AT268" s="22" t="s">
        <v>133</v>
      </c>
      <c r="AU268" s="22" t="s">
        <v>81</v>
      </c>
    </row>
    <row r="269" spans="2:65" s="1" customFormat="1" ht="19" x14ac:dyDescent="0.35">
      <c r="B269" s="39"/>
      <c r="C269" s="61"/>
      <c r="D269" s="193" t="s">
        <v>135</v>
      </c>
      <c r="E269" s="61"/>
      <c r="F269" s="196" t="s">
        <v>379</v>
      </c>
      <c r="G269" s="61"/>
      <c r="H269" s="61"/>
      <c r="I269" s="154"/>
      <c r="J269" s="61"/>
      <c r="K269" s="61"/>
      <c r="L269" s="59"/>
      <c r="M269" s="195"/>
      <c r="N269" s="40"/>
      <c r="O269" s="40"/>
      <c r="P269" s="40"/>
      <c r="Q269" s="40"/>
      <c r="R269" s="40"/>
      <c r="S269" s="40"/>
      <c r="T269" s="76"/>
      <c r="AT269" s="22" t="s">
        <v>135</v>
      </c>
      <c r="AU269" s="22" t="s">
        <v>81</v>
      </c>
    </row>
    <row r="270" spans="2:65" s="1" customFormat="1" ht="25.5" customHeight="1" x14ac:dyDescent="0.35">
      <c r="B270" s="39"/>
      <c r="C270" s="181" t="s">
        <v>281</v>
      </c>
      <c r="D270" s="181" t="s">
        <v>127</v>
      </c>
      <c r="E270" s="182" t="s">
        <v>432</v>
      </c>
      <c r="F270" s="183" t="s">
        <v>433</v>
      </c>
      <c r="G270" s="184" t="s">
        <v>193</v>
      </c>
      <c r="H270" s="185">
        <v>28</v>
      </c>
      <c r="I270" s="186"/>
      <c r="J270" s="187">
        <f>ROUND(I270*H270,2)</f>
        <v>0</v>
      </c>
      <c r="K270" s="183" t="s">
        <v>23</v>
      </c>
      <c r="L270" s="59"/>
      <c r="M270" s="188" t="s">
        <v>23</v>
      </c>
      <c r="N270" s="189" t="s">
        <v>44</v>
      </c>
      <c r="O270" s="40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AR270" s="22" t="s">
        <v>132</v>
      </c>
      <c r="AT270" s="22" t="s">
        <v>127</v>
      </c>
      <c r="AU270" s="22" t="s">
        <v>81</v>
      </c>
      <c r="AY270" s="22" t="s">
        <v>126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22" t="s">
        <v>81</v>
      </c>
      <c r="BK270" s="192">
        <f>ROUND(I270*H270,2)</f>
        <v>0</v>
      </c>
      <c r="BL270" s="22" t="s">
        <v>132</v>
      </c>
      <c r="BM270" s="22" t="s">
        <v>434</v>
      </c>
    </row>
    <row r="271" spans="2:65" s="1" customFormat="1" ht="19" x14ac:dyDescent="0.35">
      <c r="B271" s="39"/>
      <c r="C271" s="61"/>
      <c r="D271" s="193" t="s">
        <v>133</v>
      </c>
      <c r="E271" s="61"/>
      <c r="F271" s="194" t="s">
        <v>435</v>
      </c>
      <c r="G271" s="61"/>
      <c r="H271" s="61"/>
      <c r="I271" s="154"/>
      <c r="J271" s="61"/>
      <c r="K271" s="61"/>
      <c r="L271" s="59"/>
      <c r="M271" s="195"/>
      <c r="N271" s="40"/>
      <c r="O271" s="40"/>
      <c r="P271" s="40"/>
      <c r="Q271" s="40"/>
      <c r="R271" s="40"/>
      <c r="S271" s="40"/>
      <c r="T271" s="76"/>
      <c r="AT271" s="22" t="s">
        <v>133</v>
      </c>
      <c r="AU271" s="22" t="s">
        <v>81</v>
      </c>
    </row>
    <row r="272" spans="2:65" s="1" customFormat="1" ht="19" x14ac:dyDescent="0.35">
      <c r="B272" s="39"/>
      <c r="C272" s="61"/>
      <c r="D272" s="193" t="s">
        <v>135</v>
      </c>
      <c r="E272" s="61"/>
      <c r="F272" s="196" t="s">
        <v>379</v>
      </c>
      <c r="G272" s="61"/>
      <c r="H272" s="61"/>
      <c r="I272" s="154"/>
      <c r="J272" s="61"/>
      <c r="K272" s="61"/>
      <c r="L272" s="59"/>
      <c r="M272" s="195"/>
      <c r="N272" s="40"/>
      <c r="O272" s="40"/>
      <c r="P272" s="40"/>
      <c r="Q272" s="40"/>
      <c r="R272" s="40"/>
      <c r="S272" s="40"/>
      <c r="T272" s="76"/>
      <c r="AT272" s="22" t="s">
        <v>135</v>
      </c>
      <c r="AU272" s="22" t="s">
        <v>81</v>
      </c>
    </row>
    <row r="273" spans="2:65" s="1" customFormat="1" ht="16.5" customHeight="1" x14ac:dyDescent="0.35">
      <c r="B273" s="39"/>
      <c r="C273" s="181" t="s">
        <v>436</v>
      </c>
      <c r="D273" s="181" t="s">
        <v>127</v>
      </c>
      <c r="E273" s="182" t="s">
        <v>437</v>
      </c>
      <c r="F273" s="183" t="s">
        <v>438</v>
      </c>
      <c r="G273" s="184" t="s">
        <v>193</v>
      </c>
      <c r="H273" s="185">
        <v>5</v>
      </c>
      <c r="I273" s="186"/>
      <c r="J273" s="187">
        <f>ROUND(I273*H273,2)</f>
        <v>0</v>
      </c>
      <c r="K273" s="183" t="s">
        <v>23</v>
      </c>
      <c r="L273" s="59"/>
      <c r="M273" s="188" t="s">
        <v>23</v>
      </c>
      <c r="N273" s="189" t="s">
        <v>44</v>
      </c>
      <c r="O273" s="40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AR273" s="22" t="s">
        <v>132</v>
      </c>
      <c r="AT273" s="22" t="s">
        <v>127</v>
      </c>
      <c r="AU273" s="22" t="s">
        <v>81</v>
      </c>
      <c r="AY273" s="22" t="s">
        <v>126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22" t="s">
        <v>81</v>
      </c>
      <c r="BK273" s="192">
        <f>ROUND(I273*H273,2)</f>
        <v>0</v>
      </c>
      <c r="BL273" s="22" t="s">
        <v>132</v>
      </c>
      <c r="BM273" s="22" t="s">
        <v>439</v>
      </c>
    </row>
    <row r="274" spans="2:65" s="1" customFormat="1" x14ac:dyDescent="0.35">
      <c r="B274" s="39"/>
      <c r="C274" s="61"/>
      <c r="D274" s="193" t="s">
        <v>133</v>
      </c>
      <c r="E274" s="61"/>
      <c r="F274" s="194" t="s">
        <v>438</v>
      </c>
      <c r="G274" s="61"/>
      <c r="H274" s="61"/>
      <c r="I274" s="154"/>
      <c r="J274" s="61"/>
      <c r="K274" s="61"/>
      <c r="L274" s="59"/>
      <c r="M274" s="195"/>
      <c r="N274" s="40"/>
      <c r="O274" s="40"/>
      <c r="P274" s="40"/>
      <c r="Q274" s="40"/>
      <c r="R274" s="40"/>
      <c r="S274" s="40"/>
      <c r="T274" s="76"/>
      <c r="AT274" s="22" t="s">
        <v>133</v>
      </c>
      <c r="AU274" s="22" t="s">
        <v>81</v>
      </c>
    </row>
    <row r="275" spans="2:65" s="1" customFormat="1" ht="19" x14ac:dyDescent="0.35">
      <c r="B275" s="39"/>
      <c r="C275" s="61"/>
      <c r="D275" s="193" t="s">
        <v>135</v>
      </c>
      <c r="E275" s="61"/>
      <c r="F275" s="196" t="s">
        <v>379</v>
      </c>
      <c r="G275" s="61"/>
      <c r="H275" s="61"/>
      <c r="I275" s="154"/>
      <c r="J275" s="61"/>
      <c r="K275" s="61"/>
      <c r="L275" s="59"/>
      <c r="M275" s="195"/>
      <c r="N275" s="40"/>
      <c r="O275" s="40"/>
      <c r="P275" s="40"/>
      <c r="Q275" s="40"/>
      <c r="R275" s="40"/>
      <c r="S275" s="40"/>
      <c r="T275" s="76"/>
      <c r="AT275" s="22" t="s">
        <v>135</v>
      </c>
      <c r="AU275" s="22" t="s">
        <v>81</v>
      </c>
    </row>
    <row r="276" spans="2:65" s="1" customFormat="1" ht="25.5" customHeight="1" x14ac:dyDescent="0.35">
      <c r="B276" s="39"/>
      <c r="C276" s="181" t="s">
        <v>286</v>
      </c>
      <c r="D276" s="181" t="s">
        <v>127</v>
      </c>
      <c r="E276" s="182" t="s">
        <v>440</v>
      </c>
      <c r="F276" s="183" t="s">
        <v>441</v>
      </c>
      <c r="G276" s="184" t="s">
        <v>193</v>
      </c>
      <c r="H276" s="185">
        <v>2</v>
      </c>
      <c r="I276" s="186"/>
      <c r="J276" s="187">
        <f>ROUND(I276*H276,2)</f>
        <v>0</v>
      </c>
      <c r="K276" s="183" t="s">
        <v>23</v>
      </c>
      <c r="L276" s="59"/>
      <c r="M276" s="188" t="s">
        <v>23</v>
      </c>
      <c r="N276" s="189" t="s">
        <v>44</v>
      </c>
      <c r="O276" s="40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AR276" s="22" t="s">
        <v>132</v>
      </c>
      <c r="AT276" s="22" t="s">
        <v>127</v>
      </c>
      <c r="AU276" s="22" t="s">
        <v>81</v>
      </c>
      <c r="AY276" s="22" t="s">
        <v>126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22" t="s">
        <v>81</v>
      </c>
      <c r="BK276" s="192">
        <f>ROUND(I276*H276,2)</f>
        <v>0</v>
      </c>
      <c r="BL276" s="22" t="s">
        <v>132</v>
      </c>
      <c r="BM276" s="22" t="s">
        <v>442</v>
      </c>
    </row>
    <row r="277" spans="2:65" s="1" customFormat="1" ht="19" x14ac:dyDescent="0.35">
      <c r="B277" s="39"/>
      <c r="C277" s="61"/>
      <c r="D277" s="193" t="s">
        <v>133</v>
      </c>
      <c r="E277" s="61"/>
      <c r="F277" s="194" t="s">
        <v>443</v>
      </c>
      <c r="G277" s="61"/>
      <c r="H277" s="61"/>
      <c r="I277" s="154"/>
      <c r="J277" s="61"/>
      <c r="K277" s="61"/>
      <c r="L277" s="59"/>
      <c r="M277" s="195"/>
      <c r="N277" s="40"/>
      <c r="O277" s="40"/>
      <c r="P277" s="40"/>
      <c r="Q277" s="40"/>
      <c r="R277" s="40"/>
      <c r="S277" s="40"/>
      <c r="T277" s="76"/>
      <c r="AT277" s="22" t="s">
        <v>133</v>
      </c>
      <c r="AU277" s="22" t="s">
        <v>81</v>
      </c>
    </row>
    <row r="278" spans="2:65" s="1" customFormat="1" ht="19" x14ac:dyDescent="0.35">
      <c r="B278" s="39"/>
      <c r="C278" s="61"/>
      <c r="D278" s="193" t="s">
        <v>135</v>
      </c>
      <c r="E278" s="61"/>
      <c r="F278" s="196" t="s">
        <v>379</v>
      </c>
      <c r="G278" s="61"/>
      <c r="H278" s="61"/>
      <c r="I278" s="154"/>
      <c r="J278" s="61"/>
      <c r="K278" s="61"/>
      <c r="L278" s="59"/>
      <c r="M278" s="195"/>
      <c r="N278" s="40"/>
      <c r="O278" s="40"/>
      <c r="P278" s="40"/>
      <c r="Q278" s="40"/>
      <c r="R278" s="40"/>
      <c r="S278" s="40"/>
      <c r="T278" s="76"/>
      <c r="AT278" s="22" t="s">
        <v>135</v>
      </c>
      <c r="AU278" s="22" t="s">
        <v>81</v>
      </c>
    </row>
    <row r="279" spans="2:65" s="1" customFormat="1" ht="38.25" customHeight="1" x14ac:dyDescent="0.35">
      <c r="B279" s="39"/>
      <c r="C279" s="181" t="s">
        <v>444</v>
      </c>
      <c r="D279" s="181" t="s">
        <v>127</v>
      </c>
      <c r="E279" s="182" t="s">
        <v>445</v>
      </c>
      <c r="F279" s="183" t="s">
        <v>446</v>
      </c>
      <c r="G279" s="184" t="s">
        <v>193</v>
      </c>
      <c r="H279" s="185">
        <v>1</v>
      </c>
      <c r="I279" s="186"/>
      <c r="J279" s="187">
        <f>ROUND(I279*H279,2)</f>
        <v>0</v>
      </c>
      <c r="K279" s="183" t="s">
        <v>23</v>
      </c>
      <c r="L279" s="59"/>
      <c r="M279" s="188" t="s">
        <v>23</v>
      </c>
      <c r="N279" s="189" t="s">
        <v>44</v>
      </c>
      <c r="O279" s="40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AR279" s="22" t="s">
        <v>132</v>
      </c>
      <c r="AT279" s="22" t="s">
        <v>127</v>
      </c>
      <c r="AU279" s="22" t="s">
        <v>81</v>
      </c>
      <c r="AY279" s="22" t="s">
        <v>126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22" t="s">
        <v>81</v>
      </c>
      <c r="BK279" s="192">
        <f>ROUND(I279*H279,2)</f>
        <v>0</v>
      </c>
      <c r="BL279" s="22" t="s">
        <v>132</v>
      </c>
      <c r="BM279" s="22" t="s">
        <v>447</v>
      </c>
    </row>
    <row r="280" spans="2:65" s="1" customFormat="1" ht="19" x14ac:dyDescent="0.35">
      <c r="B280" s="39"/>
      <c r="C280" s="61"/>
      <c r="D280" s="193" t="s">
        <v>133</v>
      </c>
      <c r="E280" s="61"/>
      <c r="F280" s="194" t="s">
        <v>448</v>
      </c>
      <c r="G280" s="61"/>
      <c r="H280" s="61"/>
      <c r="I280" s="154"/>
      <c r="J280" s="61"/>
      <c r="K280" s="61"/>
      <c r="L280" s="59"/>
      <c r="M280" s="195"/>
      <c r="N280" s="40"/>
      <c r="O280" s="40"/>
      <c r="P280" s="40"/>
      <c r="Q280" s="40"/>
      <c r="R280" s="40"/>
      <c r="S280" s="40"/>
      <c r="T280" s="76"/>
      <c r="AT280" s="22" t="s">
        <v>133</v>
      </c>
      <c r="AU280" s="22" t="s">
        <v>81</v>
      </c>
    </row>
    <row r="281" spans="2:65" s="1" customFormat="1" ht="19" x14ac:dyDescent="0.35">
      <c r="B281" s="39"/>
      <c r="C281" s="61"/>
      <c r="D281" s="193" t="s">
        <v>135</v>
      </c>
      <c r="E281" s="61"/>
      <c r="F281" s="196" t="s">
        <v>379</v>
      </c>
      <c r="G281" s="61"/>
      <c r="H281" s="61"/>
      <c r="I281" s="154"/>
      <c r="J281" s="61"/>
      <c r="K281" s="61"/>
      <c r="L281" s="59"/>
      <c r="M281" s="195"/>
      <c r="N281" s="40"/>
      <c r="O281" s="40"/>
      <c r="P281" s="40"/>
      <c r="Q281" s="40"/>
      <c r="R281" s="40"/>
      <c r="S281" s="40"/>
      <c r="T281" s="76"/>
      <c r="AT281" s="22" t="s">
        <v>135</v>
      </c>
      <c r="AU281" s="22" t="s">
        <v>81</v>
      </c>
    </row>
    <row r="282" spans="2:65" s="1" customFormat="1" ht="25.5" customHeight="1" x14ac:dyDescent="0.35">
      <c r="B282" s="39"/>
      <c r="C282" s="181" t="s">
        <v>294</v>
      </c>
      <c r="D282" s="181" t="s">
        <v>127</v>
      </c>
      <c r="E282" s="182" t="s">
        <v>449</v>
      </c>
      <c r="F282" s="183" t="s">
        <v>450</v>
      </c>
      <c r="G282" s="184" t="s">
        <v>193</v>
      </c>
      <c r="H282" s="185">
        <v>1</v>
      </c>
      <c r="I282" s="186"/>
      <c r="J282" s="187">
        <f>ROUND(I282*H282,2)</f>
        <v>0</v>
      </c>
      <c r="K282" s="183" t="s">
        <v>23</v>
      </c>
      <c r="L282" s="59"/>
      <c r="M282" s="188" t="s">
        <v>23</v>
      </c>
      <c r="N282" s="189" t="s">
        <v>44</v>
      </c>
      <c r="O282" s="40"/>
      <c r="P282" s="190">
        <f>O282*H282</f>
        <v>0</v>
      </c>
      <c r="Q282" s="190">
        <v>0</v>
      </c>
      <c r="R282" s="190">
        <f>Q282*H282</f>
        <v>0</v>
      </c>
      <c r="S282" s="190">
        <v>0</v>
      </c>
      <c r="T282" s="191">
        <f>S282*H282</f>
        <v>0</v>
      </c>
      <c r="AR282" s="22" t="s">
        <v>132</v>
      </c>
      <c r="AT282" s="22" t="s">
        <v>127</v>
      </c>
      <c r="AU282" s="22" t="s">
        <v>81</v>
      </c>
      <c r="AY282" s="22" t="s">
        <v>126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22" t="s">
        <v>81</v>
      </c>
      <c r="BK282" s="192">
        <f>ROUND(I282*H282,2)</f>
        <v>0</v>
      </c>
      <c r="BL282" s="22" t="s">
        <v>132</v>
      </c>
      <c r="BM282" s="22" t="s">
        <v>451</v>
      </c>
    </row>
    <row r="283" spans="2:65" s="1" customFormat="1" ht="19" x14ac:dyDescent="0.35">
      <c r="B283" s="39"/>
      <c r="C283" s="61"/>
      <c r="D283" s="193" t="s">
        <v>133</v>
      </c>
      <c r="E283" s="61"/>
      <c r="F283" s="194" t="s">
        <v>450</v>
      </c>
      <c r="G283" s="61"/>
      <c r="H283" s="61"/>
      <c r="I283" s="154"/>
      <c r="J283" s="61"/>
      <c r="K283" s="61"/>
      <c r="L283" s="59"/>
      <c r="M283" s="195"/>
      <c r="N283" s="40"/>
      <c r="O283" s="40"/>
      <c r="P283" s="40"/>
      <c r="Q283" s="40"/>
      <c r="R283" s="40"/>
      <c r="S283" s="40"/>
      <c r="T283" s="76"/>
      <c r="AT283" s="22" t="s">
        <v>133</v>
      </c>
      <c r="AU283" s="22" t="s">
        <v>81</v>
      </c>
    </row>
    <row r="284" spans="2:65" s="1" customFormat="1" ht="19" x14ac:dyDescent="0.35">
      <c r="B284" s="39"/>
      <c r="C284" s="61"/>
      <c r="D284" s="193" t="s">
        <v>135</v>
      </c>
      <c r="E284" s="61"/>
      <c r="F284" s="196" t="s">
        <v>379</v>
      </c>
      <c r="G284" s="61"/>
      <c r="H284" s="61"/>
      <c r="I284" s="154"/>
      <c r="J284" s="61"/>
      <c r="K284" s="61"/>
      <c r="L284" s="59"/>
      <c r="M284" s="195"/>
      <c r="N284" s="40"/>
      <c r="O284" s="40"/>
      <c r="P284" s="40"/>
      <c r="Q284" s="40"/>
      <c r="R284" s="40"/>
      <c r="S284" s="40"/>
      <c r="T284" s="76"/>
      <c r="AT284" s="22" t="s">
        <v>135</v>
      </c>
      <c r="AU284" s="22" t="s">
        <v>81</v>
      </c>
    </row>
    <row r="285" spans="2:65" s="1" customFormat="1" ht="38.25" customHeight="1" x14ac:dyDescent="0.35">
      <c r="B285" s="39"/>
      <c r="C285" s="181" t="s">
        <v>452</v>
      </c>
      <c r="D285" s="181" t="s">
        <v>127</v>
      </c>
      <c r="E285" s="182" t="s">
        <v>453</v>
      </c>
      <c r="F285" s="183" t="s">
        <v>454</v>
      </c>
      <c r="G285" s="184" t="s">
        <v>193</v>
      </c>
      <c r="H285" s="185">
        <v>1</v>
      </c>
      <c r="I285" s="186"/>
      <c r="J285" s="187">
        <f>ROUND(I285*H285,2)</f>
        <v>0</v>
      </c>
      <c r="K285" s="183" t="s">
        <v>23</v>
      </c>
      <c r="L285" s="59"/>
      <c r="M285" s="188" t="s">
        <v>23</v>
      </c>
      <c r="N285" s="189" t="s">
        <v>44</v>
      </c>
      <c r="O285" s="40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AR285" s="22" t="s">
        <v>132</v>
      </c>
      <c r="AT285" s="22" t="s">
        <v>127</v>
      </c>
      <c r="AU285" s="22" t="s">
        <v>81</v>
      </c>
      <c r="AY285" s="22" t="s">
        <v>126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22" t="s">
        <v>81</v>
      </c>
      <c r="BK285" s="192">
        <f>ROUND(I285*H285,2)</f>
        <v>0</v>
      </c>
      <c r="BL285" s="22" t="s">
        <v>132</v>
      </c>
      <c r="BM285" s="22" t="s">
        <v>455</v>
      </c>
    </row>
    <row r="286" spans="2:65" s="1" customFormat="1" ht="19" x14ac:dyDescent="0.35">
      <c r="B286" s="39"/>
      <c r="C286" s="61"/>
      <c r="D286" s="193" t="s">
        <v>133</v>
      </c>
      <c r="E286" s="61"/>
      <c r="F286" s="194" t="s">
        <v>456</v>
      </c>
      <c r="G286" s="61"/>
      <c r="H286" s="61"/>
      <c r="I286" s="154"/>
      <c r="J286" s="61"/>
      <c r="K286" s="61"/>
      <c r="L286" s="59"/>
      <c r="M286" s="195"/>
      <c r="N286" s="40"/>
      <c r="O286" s="40"/>
      <c r="P286" s="40"/>
      <c r="Q286" s="40"/>
      <c r="R286" s="40"/>
      <c r="S286" s="40"/>
      <c r="T286" s="76"/>
      <c r="AT286" s="22" t="s">
        <v>133</v>
      </c>
      <c r="AU286" s="22" t="s">
        <v>81</v>
      </c>
    </row>
    <row r="287" spans="2:65" s="1" customFormat="1" ht="19" x14ac:dyDescent="0.35">
      <c r="B287" s="39"/>
      <c r="C287" s="61"/>
      <c r="D287" s="193" t="s">
        <v>135</v>
      </c>
      <c r="E287" s="61"/>
      <c r="F287" s="196" t="s">
        <v>379</v>
      </c>
      <c r="G287" s="61"/>
      <c r="H287" s="61"/>
      <c r="I287" s="154"/>
      <c r="J287" s="61"/>
      <c r="K287" s="61"/>
      <c r="L287" s="59"/>
      <c r="M287" s="195"/>
      <c r="N287" s="40"/>
      <c r="O287" s="40"/>
      <c r="P287" s="40"/>
      <c r="Q287" s="40"/>
      <c r="R287" s="40"/>
      <c r="S287" s="40"/>
      <c r="T287" s="76"/>
      <c r="AT287" s="22" t="s">
        <v>135</v>
      </c>
      <c r="AU287" s="22" t="s">
        <v>81</v>
      </c>
    </row>
    <row r="288" spans="2:65" s="1" customFormat="1" ht="38.25" customHeight="1" x14ac:dyDescent="0.35">
      <c r="B288" s="39"/>
      <c r="C288" s="181" t="s">
        <v>300</v>
      </c>
      <c r="D288" s="181" t="s">
        <v>127</v>
      </c>
      <c r="E288" s="182" t="s">
        <v>457</v>
      </c>
      <c r="F288" s="183" t="s">
        <v>458</v>
      </c>
      <c r="G288" s="184" t="s">
        <v>193</v>
      </c>
      <c r="H288" s="185">
        <v>1</v>
      </c>
      <c r="I288" s="186"/>
      <c r="J288" s="187">
        <f>ROUND(I288*H288,2)</f>
        <v>0</v>
      </c>
      <c r="K288" s="183" t="s">
        <v>23</v>
      </c>
      <c r="L288" s="59"/>
      <c r="M288" s="188" t="s">
        <v>23</v>
      </c>
      <c r="N288" s="189" t="s">
        <v>44</v>
      </c>
      <c r="O288" s="40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AR288" s="22" t="s">
        <v>132</v>
      </c>
      <c r="AT288" s="22" t="s">
        <v>127</v>
      </c>
      <c r="AU288" s="22" t="s">
        <v>81</v>
      </c>
      <c r="AY288" s="22" t="s">
        <v>126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22" t="s">
        <v>81</v>
      </c>
      <c r="BK288" s="192">
        <f>ROUND(I288*H288,2)</f>
        <v>0</v>
      </c>
      <c r="BL288" s="22" t="s">
        <v>132</v>
      </c>
      <c r="BM288" s="22" t="s">
        <v>459</v>
      </c>
    </row>
    <row r="289" spans="2:65" s="1" customFormat="1" ht="19" x14ac:dyDescent="0.35">
      <c r="B289" s="39"/>
      <c r="C289" s="61"/>
      <c r="D289" s="193" t="s">
        <v>133</v>
      </c>
      <c r="E289" s="61"/>
      <c r="F289" s="194" t="s">
        <v>460</v>
      </c>
      <c r="G289" s="61"/>
      <c r="H289" s="61"/>
      <c r="I289" s="154"/>
      <c r="J289" s="61"/>
      <c r="K289" s="61"/>
      <c r="L289" s="59"/>
      <c r="M289" s="195"/>
      <c r="N289" s="40"/>
      <c r="O289" s="40"/>
      <c r="P289" s="40"/>
      <c r="Q289" s="40"/>
      <c r="R289" s="40"/>
      <c r="S289" s="40"/>
      <c r="T289" s="76"/>
      <c r="AT289" s="22" t="s">
        <v>133</v>
      </c>
      <c r="AU289" s="22" t="s">
        <v>81</v>
      </c>
    </row>
    <row r="290" spans="2:65" s="1" customFormat="1" ht="19" x14ac:dyDescent="0.35">
      <c r="B290" s="39"/>
      <c r="C290" s="61"/>
      <c r="D290" s="193" t="s">
        <v>135</v>
      </c>
      <c r="E290" s="61"/>
      <c r="F290" s="196" t="s">
        <v>379</v>
      </c>
      <c r="G290" s="61"/>
      <c r="H290" s="61"/>
      <c r="I290" s="154"/>
      <c r="J290" s="61"/>
      <c r="K290" s="61"/>
      <c r="L290" s="59"/>
      <c r="M290" s="195"/>
      <c r="N290" s="40"/>
      <c r="O290" s="40"/>
      <c r="P290" s="40"/>
      <c r="Q290" s="40"/>
      <c r="R290" s="40"/>
      <c r="S290" s="40"/>
      <c r="T290" s="76"/>
      <c r="AT290" s="22" t="s">
        <v>135</v>
      </c>
      <c r="AU290" s="22" t="s">
        <v>81</v>
      </c>
    </row>
    <row r="291" spans="2:65" s="1" customFormat="1" ht="25.5" customHeight="1" x14ac:dyDescent="0.35">
      <c r="B291" s="39"/>
      <c r="C291" s="181" t="s">
        <v>461</v>
      </c>
      <c r="D291" s="181" t="s">
        <v>127</v>
      </c>
      <c r="E291" s="182" t="s">
        <v>462</v>
      </c>
      <c r="F291" s="183" t="s">
        <v>463</v>
      </c>
      <c r="G291" s="184" t="s">
        <v>366</v>
      </c>
      <c r="H291" s="185">
        <v>149.80000000000001</v>
      </c>
      <c r="I291" s="186"/>
      <c r="J291" s="187">
        <f>ROUND(I291*H291,2)</f>
        <v>0</v>
      </c>
      <c r="K291" s="183" t="s">
        <v>23</v>
      </c>
      <c r="L291" s="59"/>
      <c r="M291" s="188" t="s">
        <v>23</v>
      </c>
      <c r="N291" s="189" t="s">
        <v>44</v>
      </c>
      <c r="O291" s="40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AR291" s="22" t="s">
        <v>132</v>
      </c>
      <c r="AT291" s="22" t="s">
        <v>127</v>
      </c>
      <c r="AU291" s="22" t="s">
        <v>81</v>
      </c>
      <c r="AY291" s="22" t="s">
        <v>126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22" t="s">
        <v>81</v>
      </c>
      <c r="BK291" s="192">
        <f>ROUND(I291*H291,2)</f>
        <v>0</v>
      </c>
      <c r="BL291" s="22" t="s">
        <v>132</v>
      </c>
      <c r="BM291" s="22" t="s">
        <v>464</v>
      </c>
    </row>
    <row r="292" spans="2:65" s="1" customFormat="1" x14ac:dyDescent="0.35">
      <c r="B292" s="39"/>
      <c r="C292" s="61"/>
      <c r="D292" s="193" t="s">
        <v>133</v>
      </c>
      <c r="E292" s="61"/>
      <c r="F292" s="194" t="s">
        <v>463</v>
      </c>
      <c r="G292" s="61"/>
      <c r="H292" s="61"/>
      <c r="I292" s="154"/>
      <c r="J292" s="61"/>
      <c r="K292" s="61"/>
      <c r="L292" s="59"/>
      <c r="M292" s="195"/>
      <c r="N292" s="40"/>
      <c r="O292" s="40"/>
      <c r="P292" s="40"/>
      <c r="Q292" s="40"/>
      <c r="R292" s="40"/>
      <c r="S292" s="40"/>
      <c r="T292" s="76"/>
      <c r="AT292" s="22" t="s">
        <v>133</v>
      </c>
      <c r="AU292" s="22" t="s">
        <v>81</v>
      </c>
    </row>
    <row r="293" spans="2:65" s="1" customFormat="1" ht="19" x14ac:dyDescent="0.35">
      <c r="B293" s="39"/>
      <c r="C293" s="61"/>
      <c r="D293" s="193" t="s">
        <v>135</v>
      </c>
      <c r="E293" s="61"/>
      <c r="F293" s="196" t="s">
        <v>196</v>
      </c>
      <c r="G293" s="61"/>
      <c r="H293" s="61"/>
      <c r="I293" s="154"/>
      <c r="J293" s="61"/>
      <c r="K293" s="61"/>
      <c r="L293" s="59"/>
      <c r="M293" s="195"/>
      <c r="N293" s="40"/>
      <c r="O293" s="40"/>
      <c r="P293" s="40"/>
      <c r="Q293" s="40"/>
      <c r="R293" s="40"/>
      <c r="S293" s="40"/>
      <c r="T293" s="76"/>
      <c r="AT293" s="22" t="s">
        <v>135</v>
      </c>
      <c r="AU293" s="22" t="s">
        <v>81</v>
      </c>
    </row>
    <row r="294" spans="2:65" s="1" customFormat="1" ht="25.5" customHeight="1" x14ac:dyDescent="0.35">
      <c r="B294" s="39"/>
      <c r="C294" s="181" t="s">
        <v>305</v>
      </c>
      <c r="D294" s="181" t="s">
        <v>127</v>
      </c>
      <c r="E294" s="182" t="s">
        <v>465</v>
      </c>
      <c r="F294" s="183" t="s">
        <v>466</v>
      </c>
      <c r="G294" s="184" t="s">
        <v>366</v>
      </c>
      <c r="H294" s="185">
        <v>157.29</v>
      </c>
      <c r="I294" s="186"/>
      <c r="J294" s="187">
        <f>ROUND(I294*H294,2)</f>
        <v>0</v>
      </c>
      <c r="K294" s="183" t="s">
        <v>23</v>
      </c>
      <c r="L294" s="59"/>
      <c r="M294" s="188" t="s">
        <v>23</v>
      </c>
      <c r="N294" s="189" t="s">
        <v>44</v>
      </c>
      <c r="O294" s="40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AR294" s="22" t="s">
        <v>132</v>
      </c>
      <c r="AT294" s="22" t="s">
        <v>127</v>
      </c>
      <c r="AU294" s="22" t="s">
        <v>81</v>
      </c>
      <c r="AY294" s="22" t="s">
        <v>126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22" t="s">
        <v>81</v>
      </c>
      <c r="BK294" s="192">
        <f>ROUND(I294*H294,2)</f>
        <v>0</v>
      </c>
      <c r="BL294" s="22" t="s">
        <v>132</v>
      </c>
      <c r="BM294" s="22" t="s">
        <v>467</v>
      </c>
    </row>
    <row r="295" spans="2:65" s="1" customFormat="1" x14ac:dyDescent="0.35">
      <c r="B295" s="39"/>
      <c r="C295" s="61"/>
      <c r="D295" s="193" t="s">
        <v>133</v>
      </c>
      <c r="E295" s="61"/>
      <c r="F295" s="194" t="s">
        <v>466</v>
      </c>
      <c r="G295" s="61"/>
      <c r="H295" s="61"/>
      <c r="I295" s="154"/>
      <c r="J295" s="61"/>
      <c r="K295" s="61"/>
      <c r="L295" s="59"/>
      <c r="M295" s="195"/>
      <c r="N295" s="40"/>
      <c r="O295" s="40"/>
      <c r="P295" s="40"/>
      <c r="Q295" s="40"/>
      <c r="R295" s="40"/>
      <c r="S295" s="40"/>
      <c r="T295" s="76"/>
      <c r="AT295" s="22" t="s">
        <v>133</v>
      </c>
      <c r="AU295" s="22" t="s">
        <v>81</v>
      </c>
    </row>
    <row r="296" spans="2:65" s="1" customFormat="1" ht="19" x14ac:dyDescent="0.35">
      <c r="B296" s="39"/>
      <c r="C296" s="61"/>
      <c r="D296" s="193" t="s">
        <v>135</v>
      </c>
      <c r="E296" s="61"/>
      <c r="F296" s="196" t="s">
        <v>468</v>
      </c>
      <c r="G296" s="61"/>
      <c r="H296" s="61"/>
      <c r="I296" s="154"/>
      <c r="J296" s="61"/>
      <c r="K296" s="61"/>
      <c r="L296" s="59"/>
      <c r="M296" s="195"/>
      <c r="N296" s="40"/>
      <c r="O296" s="40"/>
      <c r="P296" s="40"/>
      <c r="Q296" s="40"/>
      <c r="R296" s="40"/>
      <c r="S296" s="40"/>
      <c r="T296" s="76"/>
      <c r="AT296" s="22" t="s">
        <v>135</v>
      </c>
      <c r="AU296" s="22" t="s">
        <v>81</v>
      </c>
    </row>
    <row r="297" spans="2:65" s="1" customFormat="1" ht="25.5" customHeight="1" x14ac:dyDescent="0.35">
      <c r="B297" s="39"/>
      <c r="C297" s="181" t="s">
        <v>469</v>
      </c>
      <c r="D297" s="181" t="s">
        <v>127</v>
      </c>
      <c r="E297" s="182" t="s">
        <v>470</v>
      </c>
      <c r="F297" s="183" t="s">
        <v>471</v>
      </c>
      <c r="G297" s="184" t="s">
        <v>342</v>
      </c>
      <c r="H297" s="229"/>
      <c r="I297" s="186"/>
      <c r="J297" s="187">
        <f>ROUND(I297*H297,2)</f>
        <v>0</v>
      </c>
      <c r="K297" s="183" t="s">
        <v>131</v>
      </c>
      <c r="L297" s="59"/>
      <c r="M297" s="188" t="s">
        <v>23</v>
      </c>
      <c r="N297" s="189" t="s">
        <v>44</v>
      </c>
      <c r="O297" s="40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AR297" s="22" t="s">
        <v>132</v>
      </c>
      <c r="AT297" s="22" t="s">
        <v>127</v>
      </c>
      <c r="AU297" s="22" t="s">
        <v>81</v>
      </c>
      <c r="AY297" s="22" t="s">
        <v>126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22" t="s">
        <v>81</v>
      </c>
      <c r="BK297" s="192">
        <f>ROUND(I297*H297,2)</f>
        <v>0</v>
      </c>
      <c r="BL297" s="22" t="s">
        <v>132</v>
      </c>
      <c r="BM297" s="22" t="s">
        <v>472</v>
      </c>
    </row>
    <row r="298" spans="2:65" s="1" customFormat="1" ht="19" x14ac:dyDescent="0.35">
      <c r="B298" s="39"/>
      <c r="C298" s="61"/>
      <c r="D298" s="193" t="s">
        <v>133</v>
      </c>
      <c r="E298" s="61"/>
      <c r="F298" s="194" t="s">
        <v>473</v>
      </c>
      <c r="G298" s="61"/>
      <c r="H298" s="61"/>
      <c r="I298" s="154"/>
      <c r="J298" s="61"/>
      <c r="K298" s="61"/>
      <c r="L298" s="59"/>
      <c r="M298" s="195"/>
      <c r="N298" s="40"/>
      <c r="O298" s="40"/>
      <c r="P298" s="40"/>
      <c r="Q298" s="40"/>
      <c r="R298" s="40"/>
      <c r="S298" s="40"/>
      <c r="T298" s="76"/>
      <c r="AT298" s="22" t="s">
        <v>133</v>
      </c>
      <c r="AU298" s="22" t="s">
        <v>81</v>
      </c>
    </row>
    <row r="299" spans="2:65" s="9" customFormat="1" ht="37.4" customHeight="1" x14ac:dyDescent="0.35">
      <c r="B299" s="167"/>
      <c r="C299" s="168"/>
      <c r="D299" s="169" t="s">
        <v>72</v>
      </c>
      <c r="E299" s="170" t="s">
        <v>474</v>
      </c>
      <c r="F299" s="170" t="s">
        <v>475</v>
      </c>
      <c r="G299" s="168"/>
      <c r="H299" s="168"/>
      <c r="I299" s="171"/>
      <c r="J299" s="172">
        <f>BK299</f>
        <v>0</v>
      </c>
      <c r="K299" s="168"/>
      <c r="L299" s="173"/>
      <c r="M299" s="174"/>
      <c r="N299" s="175"/>
      <c r="O299" s="175"/>
      <c r="P299" s="176">
        <f>SUM(P300:P321)</f>
        <v>0</v>
      </c>
      <c r="Q299" s="175"/>
      <c r="R299" s="176">
        <f>SUM(R300:R321)</f>
        <v>0</v>
      </c>
      <c r="S299" s="175"/>
      <c r="T299" s="177">
        <f>SUM(T300:T321)</f>
        <v>0</v>
      </c>
      <c r="AR299" s="178" t="s">
        <v>81</v>
      </c>
      <c r="AT299" s="179" t="s">
        <v>72</v>
      </c>
      <c r="AU299" s="179" t="s">
        <v>73</v>
      </c>
      <c r="AY299" s="178" t="s">
        <v>126</v>
      </c>
      <c r="BK299" s="180">
        <f>SUM(BK300:BK321)</f>
        <v>0</v>
      </c>
    </row>
    <row r="300" spans="2:65" s="1" customFormat="1" ht="16.5" customHeight="1" x14ac:dyDescent="0.35">
      <c r="B300" s="39"/>
      <c r="C300" s="181" t="s">
        <v>309</v>
      </c>
      <c r="D300" s="181" t="s">
        <v>127</v>
      </c>
      <c r="E300" s="182" t="s">
        <v>476</v>
      </c>
      <c r="F300" s="183" t="s">
        <v>477</v>
      </c>
      <c r="G300" s="184" t="s">
        <v>193</v>
      </c>
      <c r="H300" s="185">
        <v>5</v>
      </c>
      <c r="I300" s="186"/>
      <c r="J300" s="187">
        <f>ROUND(I300*H300,2)</f>
        <v>0</v>
      </c>
      <c r="K300" s="183" t="s">
        <v>23</v>
      </c>
      <c r="L300" s="59"/>
      <c r="M300" s="188" t="s">
        <v>23</v>
      </c>
      <c r="N300" s="189" t="s">
        <v>44</v>
      </c>
      <c r="O300" s="40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AR300" s="22" t="s">
        <v>132</v>
      </c>
      <c r="AT300" s="22" t="s">
        <v>127</v>
      </c>
      <c r="AU300" s="22" t="s">
        <v>81</v>
      </c>
      <c r="AY300" s="22" t="s">
        <v>126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22" t="s">
        <v>81</v>
      </c>
      <c r="BK300" s="192">
        <f>ROUND(I300*H300,2)</f>
        <v>0</v>
      </c>
      <c r="BL300" s="22" t="s">
        <v>132</v>
      </c>
      <c r="BM300" s="22" t="s">
        <v>478</v>
      </c>
    </row>
    <row r="301" spans="2:65" s="1" customFormat="1" x14ac:dyDescent="0.35">
      <c r="B301" s="39"/>
      <c r="C301" s="61"/>
      <c r="D301" s="193" t="s">
        <v>133</v>
      </c>
      <c r="E301" s="61"/>
      <c r="F301" s="194" t="s">
        <v>477</v>
      </c>
      <c r="G301" s="61"/>
      <c r="H301" s="61"/>
      <c r="I301" s="154"/>
      <c r="J301" s="61"/>
      <c r="K301" s="61"/>
      <c r="L301" s="59"/>
      <c r="M301" s="195"/>
      <c r="N301" s="40"/>
      <c r="O301" s="40"/>
      <c r="P301" s="40"/>
      <c r="Q301" s="40"/>
      <c r="R301" s="40"/>
      <c r="S301" s="40"/>
      <c r="T301" s="76"/>
      <c r="AT301" s="22" t="s">
        <v>133</v>
      </c>
      <c r="AU301" s="22" t="s">
        <v>81</v>
      </c>
    </row>
    <row r="302" spans="2:65" s="1" customFormat="1" ht="16.5" customHeight="1" x14ac:dyDescent="0.35">
      <c r="B302" s="39"/>
      <c r="C302" s="181" t="s">
        <v>479</v>
      </c>
      <c r="D302" s="181" t="s">
        <v>127</v>
      </c>
      <c r="E302" s="182" t="s">
        <v>480</v>
      </c>
      <c r="F302" s="183" t="s">
        <v>481</v>
      </c>
      <c r="G302" s="184" t="s">
        <v>193</v>
      </c>
      <c r="H302" s="185">
        <v>2</v>
      </c>
      <c r="I302" s="186"/>
      <c r="J302" s="187">
        <f>ROUND(I302*H302,2)</f>
        <v>0</v>
      </c>
      <c r="K302" s="183" t="s">
        <v>23</v>
      </c>
      <c r="L302" s="59"/>
      <c r="M302" s="188" t="s">
        <v>23</v>
      </c>
      <c r="N302" s="189" t="s">
        <v>44</v>
      </c>
      <c r="O302" s="40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AR302" s="22" t="s">
        <v>132</v>
      </c>
      <c r="AT302" s="22" t="s">
        <v>127</v>
      </c>
      <c r="AU302" s="22" t="s">
        <v>81</v>
      </c>
      <c r="AY302" s="22" t="s">
        <v>126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22" t="s">
        <v>81</v>
      </c>
      <c r="BK302" s="192">
        <f>ROUND(I302*H302,2)</f>
        <v>0</v>
      </c>
      <c r="BL302" s="22" t="s">
        <v>132</v>
      </c>
      <c r="BM302" s="22" t="s">
        <v>482</v>
      </c>
    </row>
    <row r="303" spans="2:65" s="1" customFormat="1" x14ac:dyDescent="0.35">
      <c r="B303" s="39"/>
      <c r="C303" s="61"/>
      <c r="D303" s="193" t="s">
        <v>133</v>
      </c>
      <c r="E303" s="61"/>
      <c r="F303" s="194" t="s">
        <v>481</v>
      </c>
      <c r="G303" s="61"/>
      <c r="H303" s="61"/>
      <c r="I303" s="154"/>
      <c r="J303" s="61"/>
      <c r="K303" s="61"/>
      <c r="L303" s="59"/>
      <c r="M303" s="195"/>
      <c r="N303" s="40"/>
      <c r="O303" s="40"/>
      <c r="P303" s="40"/>
      <c r="Q303" s="40"/>
      <c r="R303" s="40"/>
      <c r="S303" s="40"/>
      <c r="T303" s="76"/>
      <c r="AT303" s="22" t="s">
        <v>133</v>
      </c>
      <c r="AU303" s="22" t="s">
        <v>81</v>
      </c>
    </row>
    <row r="304" spans="2:65" s="1" customFormat="1" ht="16.5" customHeight="1" x14ac:dyDescent="0.35">
      <c r="B304" s="39"/>
      <c r="C304" s="181" t="s">
        <v>315</v>
      </c>
      <c r="D304" s="181" t="s">
        <v>127</v>
      </c>
      <c r="E304" s="182" t="s">
        <v>483</v>
      </c>
      <c r="F304" s="183" t="s">
        <v>484</v>
      </c>
      <c r="G304" s="184" t="s">
        <v>193</v>
      </c>
      <c r="H304" s="185">
        <v>2</v>
      </c>
      <c r="I304" s="186"/>
      <c r="J304" s="187">
        <f>ROUND(I304*H304,2)</f>
        <v>0</v>
      </c>
      <c r="K304" s="183" t="s">
        <v>23</v>
      </c>
      <c r="L304" s="59"/>
      <c r="M304" s="188" t="s">
        <v>23</v>
      </c>
      <c r="N304" s="189" t="s">
        <v>44</v>
      </c>
      <c r="O304" s="40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AR304" s="22" t="s">
        <v>132</v>
      </c>
      <c r="AT304" s="22" t="s">
        <v>127</v>
      </c>
      <c r="AU304" s="22" t="s">
        <v>81</v>
      </c>
      <c r="AY304" s="22" t="s">
        <v>126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22" t="s">
        <v>81</v>
      </c>
      <c r="BK304" s="192">
        <f>ROUND(I304*H304,2)</f>
        <v>0</v>
      </c>
      <c r="BL304" s="22" t="s">
        <v>132</v>
      </c>
      <c r="BM304" s="22" t="s">
        <v>485</v>
      </c>
    </row>
    <row r="305" spans="2:65" s="1" customFormat="1" x14ac:dyDescent="0.35">
      <c r="B305" s="39"/>
      <c r="C305" s="61"/>
      <c r="D305" s="193" t="s">
        <v>133</v>
      </c>
      <c r="E305" s="61"/>
      <c r="F305" s="194" t="s">
        <v>484</v>
      </c>
      <c r="G305" s="61"/>
      <c r="H305" s="61"/>
      <c r="I305" s="154"/>
      <c r="J305" s="61"/>
      <c r="K305" s="61"/>
      <c r="L305" s="59"/>
      <c r="M305" s="195"/>
      <c r="N305" s="40"/>
      <c r="O305" s="40"/>
      <c r="P305" s="40"/>
      <c r="Q305" s="40"/>
      <c r="R305" s="40"/>
      <c r="S305" s="40"/>
      <c r="T305" s="76"/>
      <c r="AT305" s="22" t="s">
        <v>133</v>
      </c>
      <c r="AU305" s="22" t="s">
        <v>81</v>
      </c>
    </row>
    <row r="306" spans="2:65" s="1" customFormat="1" ht="25.5" customHeight="1" x14ac:dyDescent="0.35">
      <c r="B306" s="39"/>
      <c r="C306" s="181" t="s">
        <v>486</v>
      </c>
      <c r="D306" s="181" t="s">
        <v>127</v>
      </c>
      <c r="E306" s="182" t="s">
        <v>487</v>
      </c>
      <c r="F306" s="183" t="s">
        <v>488</v>
      </c>
      <c r="G306" s="184" t="s">
        <v>193</v>
      </c>
      <c r="H306" s="185">
        <v>1</v>
      </c>
      <c r="I306" s="186"/>
      <c r="J306" s="187">
        <f>ROUND(I306*H306,2)</f>
        <v>0</v>
      </c>
      <c r="K306" s="183" t="s">
        <v>23</v>
      </c>
      <c r="L306" s="59"/>
      <c r="M306" s="188" t="s">
        <v>23</v>
      </c>
      <c r="N306" s="189" t="s">
        <v>44</v>
      </c>
      <c r="O306" s="40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AR306" s="22" t="s">
        <v>132</v>
      </c>
      <c r="AT306" s="22" t="s">
        <v>127</v>
      </c>
      <c r="AU306" s="22" t="s">
        <v>81</v>
      </c>
      <c r="AY306" s="22" t="s">
        <v>126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22" t="s">
        <v>81</v>
      </c>
      <c r="BK306" s="192">
        <f>ROUND(I306*H306,2)</f>
        <v>0</v>
      </c>
      <c r="BL306" s="22" t="s">
        <v>132</v>
      </c>
      <c r="BM306" s="22" t="s">
        <v>489</v>
      </c>
    </row>
    <row r="307" spans="2:65" s="1" customFormat="1" x14ac:dyDescent="0.35">
      <c r="B307" s="39"/>
      <c r="C307" s="61"/>
      <c r="D307" s="193" t="s">
        <v>133</v>
      </c>
      <c r="E307" s="61"/>
      <c r="F307" s="194" t="s">
        <v>488</v>
      </c>
      <c r="G307" s="61"/>
      <c r="H307" s="61"/>
      <c r="I307" s="154"/>
      <c r="J307" s="61"/>
      <c r="K307" s="61"/>
      <c r="L307" s="59"/>
      <c r="M307" s="195"/>
      <c r="N307" s="40"/>
      <c r="O307" s="40"/>
      <c r="P307" s="40"/>
      <c r="Q307" s="40"/>
      <c r="R307" s="40"/>
      <c r="S307" s="40"/>
      <c r="T307" s="76"/>
      <c r="AT307" s="22" t="s">
        <v>133</v>
      </c>
      <c r="AU307" s="22" t="s">
        <v>81</v>
      </c>
    </row>
    <row r="308" spans="2:65" s="1" customFormat="1" ht="25.5" customHeight="1" x14ac:dyDescent="0.35">
      <c r="B308" s="39"/>
      <c r="C308" s="181" t="s">
        <v>319</v>
      </c>
      <c r="D308" s="181" t="s">
        <v>127</v>
      </c>
      <c r="E308" s="182" t="s">
        <v>490</v>
      </c>
      <c r="F308" s="183" t="s">
        <v>491</v>
      </c>
      <c r="G308" s="184" t="s">
        <v>193</v>
      </c>
      <c r="H308" s="185">
        <v>1</v>
      </c>
      <c r="I308" s="186"/>
      <c r="J308" s="187">
        <f>ROUND(I308*H308,2)</f>
        <v>0</v>
      </c>
      <c r="K308" s="183" t="s">
        <v>23</v>
      </c>
      <c r="L308" s="59"/>
      <c r="M308" s="188" t="s">
        <v>23</v>
      </c>
      <c r="N308" s="189" t="s">
        <v>44</v>
      </c>
      <c r="O308" s="40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AR308" s="22" t="s">
        <v>132</v>
      </c>
      <c r="AT308" s="22" t="s">
        <v>127</v>
      </c>
      <c r="AU308" s="22" t="s">
        <v>81</v>
      </c>
      <c r="AY308" s="22" t="s">
        <v>126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22" t="s">
        <v>81</v>
      </c>
      <c r="BK308" s="192">
        <f>ROUND(I308*H308,2)</f>
        <v>0</v>
      </c>
      <c r="BL308" s="22" t="s">
        <v>132</v>
      </c>
      <c r="BM308" s="22" t="s">
        <v>492</v>
      </c>
    </row>
    <row r="309" spans="2:65" s="1" customFormat="1" x14ac:dyDescent="0.35">
      <c r="B309" s="39"/>
      <c r="C309" s="61"/>
      <c r="D309" s="193" t="s">
        <v>133</v>
      </c>
      <c r="E309" s="61"/>
      <c r="F309" s="194" t="s">
        <v>491</v>
      </c>
      <c r="G309" s="61"/>
      <c r="H309" s="61"/>
      <c r="I309" s="154"/>
      <c r="J309" s="61"/>
      <c r="K309" s="61"/>
      <c r="L309" s="59"/>
      <c r="M309" s="195"/>
      <c r="N309" s="40"/>
      <c r="O309" s="40"/>
      <c r="P309" s="40"/>
      <c r="Q309" s="40"/>
      <c r="R309" s="40"/>
      <c r="S309" s="40"/>
      <c r="T309" s="76"/>
      <c r="AT309" s="22" t="s">
        <v>133</v>
      </c>
      <c r="AU309" s="22" t="s">
        <v>81</v>
      </c>
    </row>
    <row r="310" spans="2:65" s="1" customFormat="1" ht="16.5" customHeight="1" x14ac:dyDescent="0.35">
      <c r="B310" s="39"/>
      <c r="C310" s="181" t="s">
        <v>493</v>
      </c>
      <c r="D310" s="181" t="s">
        <v>127</v>
      </c>
      <c r="E310" s="182" t="s">
        <v>494</v>
      </c>
      <c r="F310" s="183" t="s">
        <v>495</v>
      </c>
      <c r="G310" s="184" t="s">
        <v>193</v>
      </c>
      <c r="H310" s="185">
        <v>1</v>
      </c>
      <c r="I310" s="186"/>
      <c r="J310" s="187">
        <f>ROUND(I310*H310,2)</f>
        <v>0</v>
      </c>
      <c r="K310" s="183" t="s">
        <v>23</v>
      </c>
      <c r="L310" s="59"/>
      <c r="M310" s="188" t="s">
        <v>23</v>
      </c>
      <c r="N310" s="189" t="s">
        <v>44</v>
      </c>
      <c r="O310" s="40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AR310" s="22" t="s">
        <v>132</v>
      </c>
      <c r="AT310" s="22" t="s">
        <v>127</v>
      </c>
      <c r="AU310" s="22" t="s">
        <v>81</v>
      </c>
      <c r="AY310" s="22" t="s">
        <v>126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22" t="s">
        <v>81</v>
      </c>
      <c r="BK310" s="192">
        <f>ROUND(I310*H310,2)</f>
        <v>0</v>
      </c>
      <c r="BL310" s="22" t="s">
        <v>132</v>
      </c>
      <c r="BM310" s="22" t="s">
        <v>496</v>
      </c>
    </row>
    <row r="311" spans="2:65" s="1" customFormat="1" x14ac:dyDescent="0.35">
      <c r="B311" s="39"/>
      <c r="C311" s="61"/>
      <c r="D311" s="193" t="s">
        <v>133</v>
      </c>
      <c r="E311" s="61"/>
      <c r="F311" s="194" t="s">
        <v>495</v>
      </c>
      <c r="G311" s="61"/>
      <c r="H311" s="61"/>
      <c r="I311" s="154"/>
      <c r="J311" s="61"/>
      <c r="K311" s="61"/>
      <c r="L311" s="59"/>
      <c r="M311" s="195"/>
      <c r="N311" s="40"/>
      <c r="O311" s="40"/>
      <c r="P311" s="40"/>
      <c r="Q311" s="40"/>
      <c r="R311" s="40"/>
      <c r="S311" s="40"/>
      <c r="T311" s="76"/>
      <c r="AT311" s="22" t="s">
        <v>133</v>
      </c>
      <c r="AU311" s="22" t="s">
        <v>81</v>
      </c>
    </row>
    <row r="312" spans="2:65" s="1" customFormat="1" ht="16.5" customHeight="1" x14ac:dyDescent="0.35">
      <c r="B312" s="39"/>
      <c r="C312" s="181" t="s">
        <v>323</v>
      </c>
      <c r="D312" s="181" t="s">
        <v>127</v>
      </c>
      <c r="E312" s="182" t="s">
        <v>497</v>
      </c>
      <c r="F312" s="183" t="s">
        <v>498</v>
      </c>
      <c r="G312" s="184" t="s">
        <v>193</v>
      </c>
      <c r="H312" s="185">
        <v>1</v>
      </c>
      <c r="I312" s="186"/>
      <c r="J312" s="187">
        <f>ROUND(I312*H312,2)</f>
        <v>0</v>
      </c>
      <c r="K312" s="183" t="s">
        <v>23</v>
      </c>
      <c r="L312" s="59"/>
      <c r="M312" s="188" t="s">
        <v>23</v>
      </c>
      <c r="N312" s="189" t="s">
        <v>44</v>
      </c>
      <c r="O312" s="40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AR312" s="22" t="s">
        <v>132</v>
      </c>
      <c r="AT312" s="22" t="s">
        <v>127</v>
      </c>
      <c r="AU312" s="22" t="s">
        <v>81</v>
      </c>
      <c r="AY312" s="22" t="s">
        <v>126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22" t="s">
        <v>81</v>
      </c>
      <c r="BK312" s="192">
        <f>ROUND(I312*H312,2)</f>
        <v>0</v>
      </c>
      <c r="BL312" s="22" t="s">
        <v>132</v>
      </c>
      <c r="BM312" s="22" t="s">
        <v>499</v>
      </c>
    </row>
    <row r="313" spans="2:65" s="1" customFormat="1" x14ac:dyDescent="0.35">
      <c r="B313" s="39"/>
      <c r="C313" s="61"/>
      <c r="D313" s="193" t="s">
        <v>133</v>
      </c>
      <c r="E313" s="61"/>
      <c r="F313" s="194" t="s">
        <v>498</v>
      </c>
      <c r="G313" s="61"/>
      <c r="H313" s="61"/>
      <c r="I313" s="154"/>
      <c r="J313" s="61"/>
      <c r="K313" s="61"/>
      <c r="L313" s="59"/>
      <c r="M313" s="195"/>
      <c r="N313" s="40"/>
      <c r="O313" s="40"/>
      <c r="P313" s="40"/>
      <c r="Q313" s="40"/>
      <c r="R313" s="40"/>
      <c r="S313" s="40"/>
      <c r="T313" s="76"/>
      <c r="AT313" s="22" t="s">
        <v>133</v>
      </c>
      <c r="AU313" s="22" t="s">
        <v>81</v>
      </c>
    </row>
    <row r="314" spans="2:65" s="1" customFormat="1" ht="16.5" customHeight="1" x14ac:dyDescent="0.35">
      <c r="B314" s="39"/>
      <c r="C314" s="181" t="s">
        <v>500</v>
      </c>
      <c r="D314" s="181" t="s">
        <v>127</v>
      </c>
      <c r="E314" s="182" t="s">
        <v>501</v>
      </c>
      <c r="F314" s="183" t="s">
        <v>502</v>
      </c>
      <c r="G314" s="184" t="s">
        <v>193</v>
      </c>
      <c r="H314" s="185">
        <v>1</v>
      </c>
      <c r="I314" s="186"/>
      <c r="J314" s="187">
        <f>ROUND(I314*H314,2)</f>
        <v>0</v>
      </c>
      <c r="K314" s="183" t="s">
        <v>23</v>
      </c>
      <c r="L314" s="59"/>
      <c r="M314" s="188" t="s">
        <v>23</v>
      </c>
      <c r="N314" s="189" t="s">
        <v>44</v>
      </c>
      <c r="O314" s="40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AR314" s="22" t="s">
        <v>132</v>
      </c>
      <c r="AT314" s="22" t="s">
        <v>127</v>
      </c>
      <c r="AU314" s="22" t="s">
        <v>81</v>
      </c>
      <c r="AY314" s="22" t="s">
        <v>126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22" t="s">
        <v>81</v>
      </c>
      <c r="BK314" s="192">
        <f>ROUND(I314*H314,2)</f>
        <v>0</v>
      </c>
      <c r="BL314" s="22" t="s">
        <v>132</v>
      </c>
      <c r="BM314" s="22" t="s">
        <v>503</v>
      </c>
    </row>
    <row r="315" spans="2:65" s="1" customFormat="1" x14ac:dyDescent="0.35">
      <c r="B315" s="39"/>
      <c r="C315" s="61"/>
      <c r="D315" s="193" t="s">
        <v>133</v>
      </c>
      <c r="E315" s="61"/>
      <c r="F315" s="194" t="s">
        <v>502</v>
      </c>
      <c r="G315" s="61"/>
      <c r="H315" s="61"/>
      <c r="I315" s="154"/>
      <c r="J315" s="61"/>
      <c r="K315" s="61"/>
      <c r="L315" s="59"/>
      <c r="M315" s="195"/>
      <c r="N315" s="40"/>
      <c r="O315" s="40"/>
      <c r="P315" s="40"/>
      <c r="Q315" s="40"/>
      <c r="R315" s="40"/>
      <c r="S315" s="40"/>
      <c r="T315" s="76"/>
      <c r="AT315" s="22" t="s">
        <v>133</v>
      </c>
      <c r="AU315" s="22" t="s">
        <v>81</v>
      </c>
    </row>
    <row r="316" spans="2:65" s="1" customFormat="1" ht="16.5" customHeight="1" x14ac:dyDescent="0.35">
      <c r="B316" s="39"/>
      <c r="C316" s="181" t="s">
        <v>327</v>
      </c>
      <c r="D316" s="181" t="s">
        <v>127</v>
      </c>
      <c r="E316" s="182" t="s">
        <v>504</v>
      </c>
      <c r="F316" s="183" t="s">
        <v>505</v>
      </c>
      <c r="G316" s="184" t="s">
        <v>193</v>
      </c>
      <c r="H316" s="185">
        <v>6</v>
      </c>
      <c r="I316" s="186"/>
      <c r="J316" s="187">
        <f>ROUND(I316*H316,2)</f>
        <v>0</v>
      </c>
      <c r="K316" s="183" t="s">
        <v>23</v>
      </c>
      <c r="L316" s="59"/>
      <c r="M316" s="188" t="s">
        <v>23</v>
      </c>
      <c r="N316" s="189" t="s">
        <v>44</v>
      </c>
      <c r="O316" s="40"/>
      <c r="P316" s="190">
        <f>O316*H316</f>
        <v>0</v>
      </c>
      <c r="Q316" s="190">
        <v>0</v>
      </c>
      <c r="R316" s="190">
        <f>Q316*H316</f>
        <v>0</v>
      </c>
      <c r="S316" s="190">
        <v>0</v>
      </c>
      <c r="T316" s="191">
        <f>S316*H316</f>
        <v>0</v>
      </c>
      <c r="AR316" s="22" t="s">
        <v>132</v>
      </c>
      <c r="AT316" s="22" t="s">
        <v>127</v>
      </c>
      <c r="AU316" s="22" t="s">
        <v>81</v>
      </c>
      <c r="AY316" s="22" t="s">
        <v>126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22" t="s">
        <v>81</v>
      </c>
      <c r="BK316" s="192">
        <f>ROUND(I316*H316,2)</f>
        <v>0</v>
      </c>
      <c r="BL316" s="22" t="s">
        <v>132</v>
      </c>
      <c r="BM316" s="22" t="s">
        <v>506</v>
      </c>
    </row>
    <row r="317" spans="2:65" s="1" customFormat="1" x14ac:dyDescent="0.35">
      <c r="B317" s="39"/>
      <c r="C317" s="61"/>
      <c r="D317" s="193" t="s">
        <v>133</v>
      </c>
      <c r="E317" s="61"/>
      <c r="F317" s="194" t="s">
        <v>505</v>
      </c>
      <c r="G317" s="61"/>
      <c r="H317" s="61"/>
      <c r="I317" s="154"/>
      <c r="J317" s="61"/>
      <c r="K317" s="61"/>
      <c r="L317" s="59"/>
      <c r="M317" s="195"/>
      <c r="N317" s="40"/>
      <c r="O317" s="40"/>
      <c r="P317" s="40"/>
      <c r="Q317" s="40"/>
      <c r="R317" s="40"/>
      <c r="S317" s="40"/>
      <c r="T317" s="76"/>
      <c r="AT317" s="22" t="s">
        <v>133</v>
      </c>
      <c r="AU317" s="22" t="s">
        <v>81</v>
      </c>
    </row>
    <row r="318" spans="2:65" s="1" customFormat="1" ht="16.5" customHeight="1" x14ac:dyDescent="0.35">
      <c r="B318" s="39"/>
      <c r="C318" s="181" t="s">
        <v>507</v>
      </c>
      <c r="D318" s="181" t="s">
        <v>127</v>
      </c>
      <c r="E318" s="182" t="s">
        <v>508</v>
      </c>
      <c r="F318" s="183" t="s">
        <v>509</v>
      </c>
      <c r="G318" s="184" t="s">
        <v>510</v>
      </c>
      <c r="H318" s="185">
        <v>1</v>
      </c>
      <c r="I318" s="186"/>
      <c r="J318" s="187">
        <f>ROUND(I318*H318,2)</f>
        <v>0</v>
      </c>
      <c r="K318" s="183" t="s">
        <v>23</v>
      </c>
      <c r="L318" s="59"/>
      <c r="M318" s="188" t="s">
        <v>23</v>
      </c>
      <c r="N318" s="189" t="s">
        <v>44</v>
      </c>
      <c r="O318" s="40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AR318" s="22" t="s">
        <v>132</v>
      </c>
      <c r="AT318" s="22" t="s">
        <v>127</v>
      </c>
      <c r="AU318" s="22" t="s">
        <v>81</v>
      </c>
      <c r="AY318" s="22" t="s">
        <v>126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22" t="s">
        <v>81</v>
      </c>
      <c r="BK318" s="192">
        <f>ROUND(I318*H318,2)</f>
        <v>0</v>
      </c>
      <c r="BL318" s="22" t="s">
        <v>132</v>
      </c>
      <c r="BM318" s="22" t="s">
        <v>511</v>
      </c>
    </row>
    <row r="319" spans="2:65" s="1" customFormat="1" x14ac:dyDescent="0.35">
      <c r="B319" s="39"/>
      <c r="C319" s="61"/>
      <c r="D319" s="193" t="s">
        <v>133</v>
      </c>
      <c r="E319" s="61"/>
      <c r="F319" s="194" t="s">
        <v>509</v>
      </c>
      <c r="G319" s="61"/>
      <c r="H319" s="61"/>
      <c r="I319" s="154"/>
      <c r="J319" s="61"/>
      <c r="K319" s="61"/>
      <c r="L319" s="59"/>
      <c r="M319" s="195"/>
      <c r="N319" s="40"/>
      <c r="O319" s="40"/>
      <c r="P319" s="40"/>
      <c r="Q319" s="40"/>
      <c r="R319" s="40"/>
      <c r="S319" s="40"/>
      <c r="T319" s="76"/>
      <c r="AT319" s="22" t="s">
        <v>133</v>
      </c>
      <c r="AU319" s="22" t="s">
        <v>81</v>
      </c>
    </row>
    <row r="320" spans="2:65" s="1" customFormat="1" ht="25.5" customHeight="1" x14ac:dyDescent="0.35">
      <c r="B320" s="39"/>
      <c r="C320" s="181" t="s">
        <v>332</v>
      </c>
      <c r="D320" s="181" t="s">
        <v>127</v>
      </c>
      <c r="E320" s="182" t="s">
        <v>512</v>
      </c>
      <c r="F320" s="183" t="s">
        <v>513</v>
      </c>
      <c r="G320" s="184" t="s">
        <v>342</v>
      </c>
      <c r="H320" s="229"/>
      <c r="I320" s="186"/>
      <c r="J320" s="187">
        <f>ROUND(I320*H320,2)</f>
        <v>0</v>
      </c>
      <c r="K320" s="183" t="s">
        <v>131</v>
      </c>
      <c r="L320" s="59"/>
      <c r="M320" s="188" t="s">
        <v>23</v>
      </c>
      <c r="N320" s="189" t="s">
        <v>44</v>
      </c>
      <c r="O320" s="40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AR320" s="22" t="s">
        <v>132</v>
      </c>
      <c r="AT320" s="22" t="s">
        <v>127</v>
      </c>
      <c r="AU320" s="22" t="s">
        <v>81</v>
      </c>
      <c r="AY320" s="22" t="s">
        <v>126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22" t="s">
        <v>81</v>
      </c>
      <c r="BK320" s="192">
        <f>ROUND(I320*H320,2)</f>
        <v>0</v>
      </c>
      <c r="BL320" s="22" t="s">
        <v>132</v>
      </c>
      <c r="BM320" s="22" t="s">
        <v>514</v>
      </c>
    </row>
    <row r="321" spans="2:65" s="1" customFormat="1" ht="19" x14ac:dyDescent="0.35">
      <c r="B321" s="39"/>
      <c r="C321" s="61"/>
      <c r="D321" s="193" t="s">
        <v>133</v>
      </c>
      <c r="E321" s="61"/>
      <c r="F321" s="194" t="s">
        <v>515</v>
      </c>
      <c r="G321" s="61"/>
      <c r="H321" s="61"/>
      <c r="I321" s="154"/>
      <c r="J321" s="61"/>
      <c r="K321" s="61"/>
      <c r="L321" s="59"/>
      <c r="M321" s="195"/>
      <c r="N321" s="40"/>
      <c r="O321" s="40"/>
      <c r="P321" s="40"/>
      <c r="Q321" s="40"/>
      <c r="R321" s="40"/>
      <c r="S321" s="40"/>
      <c r="T321" s="76"/>
      <c r="AT321" s="22" t="s">
        <v>133</v>
      </c>
      <c r="AU321" s="22" t="s">
        <v>81</v>
      </c>
    </row>
    <row r="322" spans="2:65" s="9" customFormat="1" ht="37.4" customHeight="1" x14ac:dyDescent="0.35">
      <c r="B322" s="167"/>
      <c r="C322" s="168"/>
      <c r="D322" s="169" t="s">
        <v>72</v>
      </c>
      <c r="E322" s="170" t="s">
        <v>516</v>
      </c>
      <c r="F322" s="170" t="s">
        <v>517</v>
      </c>
      <c r="G322" s="168"/>
      <c r="H322" s="168"/>
      <c r="I322" s="171"/>
      <c r="J322" s="172">
        <f>BK322</f>
        <v>0</v>
      </c>
      <c r="K322" s="168"/>
      <c r="L322" s="173"/>
      <c r="M322" s="174"/>
      <c r="N322" s="175"/>
      <c r="O322" s="175"/>
      <c r="P322" s="176">
        <f>SUM(P323:P325)</f>
        <v>0</v>
      </c>
      <c r="Q322" s="175"/>
      <c r="R322" s="176">
        <f>SUM(R323:R325)</f>
        <v>0</v>
      </c>
      <c r="S322" s="175"/>
      <c r="T322" s="177">
        <f>SUM(T323:T325)</f>
        <v>0</v>
      </c>
      <c r="AR322" s="178" t="s">
        <v>81</v>
      </c>
      <c r="AT322" s="179" t="s">
        <v>72</v>
      </c>
      <c r="AU322" s="179" t="s">
        <v>73</v>
      </c>
      <c r="AY322" s="178" t="s">
        <v>126</v>
      </c>
      <c r="BK322" s="180">
        <f>SUM(BK323:BK325)</f>
        <v>0</v>
      </c>
    </row>
    <row r="323" spans="2:65" s="1" customFormat="1" ht="25.5" customHeight="1" x14ac:dyDescent="0.35">
      <c r="B323" s="39"/>
      <c r="C323" s="181" t="s">
        <v>518</v>
      </c>
      <c r="D323" s="181" t="s">
        <v>127</v>
      </c>
      <c r="E323" s="182" t="s">
        <v>519</v>
      </c>
      <c r="F323" s="183" t="s">
        <v>520</v>
      </c>
      <c r="G323" s="184" t="s">
        <v>130</v>
      </c>
      <c r="H323" s="185">
        <v>742.23800000000006</v>
      </c>
      <c r="I323" s="186"/>
      <c r="J323" s="187">
        <f>ROUND(I323*H323,2)</f>
        <v>0</v>
      </c>
      <c r="K323" s="183" t="s">
        <v>23</v>
      </c>
      <c r="L323" s="59"/>
      <c r="M323" s="188" t="s">
        <v>23</v>
      </c>
      <c r="N323" s="189" t="s">
        <v>44</v>
      </c>
      <c r="O323" s="40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AR323" s="22" t="s">
        <v>132</v>
      </c>
      <c r="AT323" s="22" t="s">
        <v>127</v>
      </c>
      <c r="AU323" s="22" t="s">
        <v>81</v>
      </c>
      <c r="AY323" s="22" t="s">
        <v>126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22" t="s">
        <v>81</v>
      </c>
      <c r="BK323" s="192">
        <f>ROUND(I323*H323,2)</f>
        <v>0</v>
      </c>
      <c r="BL323" s="22" t="s">
        <v>132</v>
      </c>
      <c r="BM323" s="22" t="s">
        <v>521</v>
      </c>
    </row>
    <row r="324" spans="2:65" s="1" customFormat="1" x14ac:dyDescent="0.35">
      <c r="B324" s="39"/>
      <c r="C324" s="61"/>
      <c r="D324" s="193" t="s">
        <v>133</v>
      </c>
      <c r="E324" s="61"/>
      <c r="F324" s="194" t="s">
        <v>522</v>
      </c>
      <c r="G324" s="61"/>
      <c r="H324" s="61"/>
      <c r="I324" s="154"/>
      <c r="J324" s="61"/>
      <c r="K324" s="61"/>
      <c r="L324" s="59"/>
      <c r="M324" s="195"/>
      <c r="N324" s="40"/>
      <c r="O324" s="40"/>
      <c r="P324" s="40"/>
      <c r="Q324" s="40"/>
      <c r="R324" s="40"/>
      <c r="S324" s="40"/>
      <c r="T324" s="76"/>
      <c r="AT324" s="22" t="s">
        <v>133</v>
      </c>
      <c r="AU324" s="22" t="s">
        <v>81</v>
      </c>
    </row>
    <row r="325" spans="2:65" s="1" customFormat="1" ht="19" x14ac:dyDescent="0.35">
      <c r="B325" s="39"/>
      <c r="C325" s="61"/>
      <c r="D325" s="193" t="s">
        <v>135</v>
      </c>
      <c r="E325" s="61"/>
      <c r="F325" s="196" t="s">
        <v>523</v>
      </c>
      <c r="G325" s="61"/>
      <c r="H325" s="61"/>
      <c r="I325" s="154"/>
      <c r="J325" s="61"/>
      <c r="K325" s="61"/>
      <c r="L325" s="59"/>
      <c r="M325" s="230"/>
      <c r="N325" s="231"/>
      <c r="O325" s="231"/>
      <c r="P325" s="231"/>
      <c r="Q325" s="231"/>
      <c r="R325" s="231"/>
      <c r="S325" s="231"/>
      <c r="T325" s="232"/>
      <c r="AT325" s="22" t="s">
        <v>135</v>
      </c>
      <c r="AU325" s="22" t="s">
        <v>81</v>
      </c>
    </row>
    <row r="326" spans="2:65" s="1" customFormat="1" ht="6.9" customHeight="1" x14ac:dyDescent="0.35">
      <c r="B326" s="54"/>
      <c r="C326" s="55"/>
      <c r="D326" s="55"/>
      <c r="E326" s="55"/>
      <c r="F326" s="55"/>
      <c r="G326" s="55"/>
      <c r="H326" s="55"/>
      <c r="I326" s="137"/>
      <c r="J326" s="55"/>
      <c r="K326" s="55"/>
      <c r="L326" s="59"/>
    </row>
  </sheetData>
  <sheetProtection algorithmName="SHA-512" hashValue="i8IUxuyMGmSxx+cgfSrof4IZMQj1JeLSMbNklH+69L5L5eADAC74UU75UePuvCCT4Y9FVBMdiM6Ys/K3c0hkEA==" saltValue="q5GgU+48g8cKr8dbCYVlloY0YgTz0avkHC+vDneD0OMDlVU72ug/kWegXgRVdBbwUDkCYiCdLBS9ZPNyfKDLQA==" spinCount="100000" sheet="1" objects="1" scenarios="1" formatColumns="0" formatRows="0" autoFilter="0"/>
  <autoFilter ref="C84:K325" xr:uid="{00000000-0009-0000-0000-000001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09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19"/>
      <c r="B1" s="110"/>
      <c r="C1" s="110"/>
      <c r="D1" s="111" t="s">
        <v>1</v>
      </c>
      <c r="E1" s="110"/>
      <c r="F1" s="112" t="s">
        <v>87</v>
      </c>
      <c r="G1" s="362" t="s">
        <v>88</v>
      </c>
      <c r="H1" s="362"/>
      <c r="I1" s="113"/>
      <c r="J1" s="112" t="s">
        <v>89</v>
      </c>
      <c r="K1" s="111" t="s">
        <v>90</v>
      </c>
      <c r="L1" s="112" t="s">
        <v>91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 x14ac:dyDescent="0.35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2" t="s">
        <v>86</v>
      </c>
    </row>
    <row r="3" spans="1:70" ht="6.9" customHeight="1" x14ac:dyDescent="0.35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83</v>
      </c>
    </row>
    <row r="4" spans="1:70" ht="36.9" customHeight="1" x14ac:dyDescent="0.35">
      <c r="B4" s="26"/>
      <c r="C4" s="27"/>
      <c r="D4" s="28" t="s">
        <v>92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 x14ac:dyDescent="0.35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x14ac:dyDescent="0.3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5">
      <c r="B7" s="26"/>
      <c r="C7" s="27"/>
      <c r="D7" s="27"/>
      <c r="E7" s="363" t="str">
        <f>'Rekapitulace stavby'!K6</f>
        <v>Snižování spotřeby energie Gymnázium PORG</v>
      </c>
      <c r="F7" s="364"/>
      <c r="G7" s="364"/>
      <c r="H7" s="364"/>
      <c r="I7" s="115"/>
      <c r="J7" s="27"/>
      <c r="K7" s="29"/>
    </row>
    <row r="8" spans="1:70" s="1" customFormat="1" x14ac:dyDescent="0.35">
      <c r="B8" s="39"/>
      <c r="C8" s="40"/>
      <c r="D8" s="35" t="s">
        <v>93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 x14ac:dyDescent="0.35">
      <c r="B9" s="39"/>
      <c r="C9" s="40"/>
      <c r="D9" s="40"/>
      <c r="E9" s="365" t="s">
        <v>524</v>
      </c>
      <c r="F9" s="366"/>
      <c r="G9" s="366"/>
      <c r="H9" s="366"/>
      <c r="I9" s="116"/>
      <c r="J9" s="40"/>
      <c r="K9" s="43"/>
    </row>
    <row r="10" spans="1:70" s="1" customFormat="1" x14ac:dyDescent="0.3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 x14ac:dyDescent="0.35">
      <c r="B11" s="39"/>
      <c r="C11" s="40"/>
      <c r="D11" s="35" t="s">
        <v>20</v>
      </c>
      <c r="E11" s="40"/>
      <c r="F11" s="33" t="s">
        <v>23</v>
      </c>
      <c r="G11" s="40"/>
      <c r="H11" s="40"/>
      <c r="I11" s="117" t="s">
        <v>22</v>
      </c>
      <c r="J11" s="33" t="s">
        <v>23</v>
      </c>
      <c r="K11" s="43"/>
    </row>
    <row r="12" spans="1:70" s="1" customFormat="1" ht="14.4" customHeight="1" x14ac:dyDescent="0.35">
      <c r="B12" s="39"/>
      <c r="C12" s="40"/>
      <c r="D12" s="35" t="s">
        <v>24</v>
      </c>
      <c r="E12" s="40"/>
      <c r="F12" s="33" t="s">
        <v>525</v>
      </c>
      <c r="G12" s="40"/>
      <c r="H12" s="40"/>
      <c r="I12" s="117" t="s">
        <v>26</v>
      </c>
      <c r="J12" s="118" t="str">
        <f>'Rekapitulace stavby'!AN8</f>
        <v>10. 3. 2018</v>
      </c>
      <c r="K12" s="43"/>
    </row>
    <row r="13" spans="1:70" s="1" customFormat="1" ht="11" customHeight="1" x14ac:dyDescent="0.35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 x14ac:dyDescent="0.35">
      <c r="B14" s="39"/>
      <c r="C14" s="40"/>
      <c r="D14" s="35" t="s">
        <v>28</v>
      </c>
      <c r="E14" s="40"/>
      <c r="F14" s="40"/>
      <c r="G14" s="40"/>
      <c r="H14" s="40"/>
      <c r="I14" s="117" t="s">
        <v>29</v>
      </c>
      <c r="J14" s="33" t="s">
        <v>23</v>
      </c>
      <c r="K14" s="43"/>
    </row>
    <row r="15" spans="1:70" s="1" customFormat="1" ht="18" customHeight="1" x14ac:dyDescent="0.35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23</v>
      </c>
      <c r="K15" s="43"/>
    </row>
    <row r="16" spans="1:70" s="1" customFormat="1" ht="6.9" customHeight="1" x14ac:dyDescent="0.35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 x14ac:dyDescent="0.35">
      <c r="B17" s="39"/>
      <c r="C17" s="40"/>
      <c r="D17" s="35" t="s">
        <v>32</v>
      </c>
      <c r="E17" s="40"/>
      <c r="F17" s="40"/>
      <c r="G17" s="40"/>
      <c r="H17" s="40"/>
      <c r="I17" s="117" t="s">
        <v>29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5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 x14ac:dyDescent="0.35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 x14ac:dyDescent="0.35">
      <c r="B20" s="39"/>
      <c r="C20" s="40"/>
      <c r="D20" s="35" t="s">
        <v>34</v>
      </c>
      <c r="E20" s="40"/>
      <c r="F20" s="40"/>
      <c r="G20" s="40"/>
      <c r="H20" s="40"/>
      <c r="I20" s="117" t="s">
        <v>29</v>
      </c>
      <c r="J20" s="33" t="s">
        <v>23</v>
      </c>
      <c r="K20" s="43"/>
    </row>
    <row r="21" spans="2:11" s="1" customFormat="1" ht="18" customHeight="1" x14ac:dyDescent="0.35">
      <c r="B21" s="39"/>
      <c r="C21" s="40"/>
      <c r="D21" s="40"/>
      <c r="E21" s="33" t="s">
        <v>526</v>
      </c>
      <c r="F21" s="40"/>
      <c r="G21" s="40"/>
      <c r="H21" s="40"/>
      <c r="I21" s="117" t="s">
        <v>31</v>
      </c>
      <c r="J21" s="33" t="s">
        <v>23</v>
      </c>
      <c r="K21" s="43"/>
    </row>
    <row r="22" spans="2:11" s="1" customFormat="1" ht="6.9" customHeight="1" x14ac:dyDescent="0.35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 x14ac:dyDescent="0.35">
      <c r="B23" s="39"/>
      <c r="C23" s="40"/>
      <c r="D23" s="35" t="s">
        <v>37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5">
      <c r="B24" s="119"/>
      <c r="C24" s="120"/>
      <c r="D24" s="120"/>
      <c r="E24" s="327" t="s">
        <v>23</v>
      </c>
      <c r="F24" s="327"/>
      <c r="G24" s="327"/>
      <c r="H24" s="327"/>
      <c r="I24" s="121"/>
      <c r="J24" s="120"/>
      <c r="K24" s="122"/>
    </row>
    <row r="25" spans="2:11" s="1" customFormat="1" ht="6.9" customHeight="1" x14ac:dyDescent="0.35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 x14ac:dyDescent="0.35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 x14ac:dyDescent="0.35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" customHeight="1" x14ac:dyDescent="0.35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 x14ac:dyDescent="0.35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" customHeight="1" x14ac:dyDescent="0.35">
      <c r="B30" s="39"/>
      <c r="C30" s="40"/>
      <c r="D30" s="47" t="s">
        <v>43</v>
      </c>
      <c r="E30" s="47" t="s">
        <v>44</v>
      </c>
      <c r="F30" s="128">
        <f>ROUND(SUM(BE81:BE98), 2)</f>
        <v>0</v>
      </c>
      <c r="G30" s="40"/>
      <c r="H30" s="40"/>
      <c r="I30" s="129">
        <v>0.21</v>
      </c>
      <c r="J30" s="128">
        <f>ROUND(ROUND((SUM(BE81:BE98)), 2)*I30, 2)</f>
        <v>0</v>
      </c>
      <c r="K30" s="43"/>
    </row>
    <row r="31" spans="2:11" s="1" customFormat="1" ht="14.4" customHeight="1" x14ac:dyDescent="0.35">
      <c r="B31" s="39"/>
      <c r="C31" s="40"/>
      <c r="D31" s="40"/>
      <c r="E31" s="47" t="s">
        <v>45</v>
      </c>
      <c r="F31" s="128">
        <f>ROUND(SUM(BF81:BF98), 2)</f>
        <v>0</v>
      </c>
      <c r="G31" s="40"/>
      <c r="H31" s="40"/>
      <c r="I31" s="129">
        <v>0.15</v>
      </c>
      <c r="J31" s="128">
        <f>ROUND(ROUND((SUM(BF81:BF98)), 2)*I31, 2)</f>
        <v>0</v>
      </c>
      <c r="K31" s="43"/>
    </row>
    <row r="32" spans="2:11" s="1" customFormat="1" ht="14.4" hidden="1" customHeight="1" x14ac:dyDescent="0.35">
      <c r="B32" s="39"/>
      <c r="C32" s="40"/>
      <c r="D32" s="40"/>
      <c r="E32" s="47" t="s">
        <v>46</v>
      </c>
      <c r="F32" s="128">
        <f>ROUND(SUM(BG81:BG98),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 x14ac:dyDescent="0.35">
      <c r="B33" s="39"/>
      <c r="C33" s="40"/>
      <c r="D33" s="40"/>
      <c r="E33" s="47" t="s">
        <v>47</v>
      </c>
      <c r="F33" s="128">
        <f>ROUND(SUM(BH81:BH98),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 x14ac:dyDescent="0.35">
      <c r="B34" s="39"/>
      <c r="C34" s="40"/>
      <c r="D34" s="40"/>
      <c r="E34" s="47" t="s">
        <v>48</v>
      </c>
      <c r="F34" s="128">
        <f>ROUND(SUM(BI81:BI98),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 x14ac:dyDescent="0.35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 x14ac:dyDescent="0.35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" customHeight="1" x14ac:dyDescent="0.35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 x14ac:dyDescent="0.35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 x14ac:dyDescent="0.35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 x14ac:dyDescent="0.35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 x14ac:dyDescent="0.35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5">
      <c r="B45" s="39"/>
      <c r="C45" s="40"/>
      <c r="D45" s="40"/>
      <c r="E45" s="363" t="str">
        <f>E7</f>
        <v>Snižování spotřeby energie Gymnázium PORG</v>
      </c>
      <c r="F45" s="364"/>
      <c r="G45" s="364"/>
      <c r="H45" s="364"/>
      <c r="I45" s="116"/>
      <c r="J45" s="40"/>
      <c r="K45" s="43"/>
    </row>
    <row r="46" spans="2:11" s="1" customFormat="1" ht="14.4" customHeight="1" x14ac:dyDescent="0.35">
      <c r="B46" s="39"/>
      <c r="C46" s="35" t="s">
        <v>93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5">
      <c r="B47" s="39"/>
      <c r="C47" s="40"/>
      <c r="D47" s="40"/>
      <c r="E47" s="365" t="str">
        <f>E9</f>
        <v>VON - VRN+ON</v>
      </c>
      <c r="F47" s="366"/>
      <c r="G47" s="366"/>
      <c r="H47" s="366"/>
      <c r="I47" s="116"/>
      <c r="J47" s="40"/>
      <c r="K47" s="43"/>
    </row>
    <row r="48" spans="2:11" s="1" customFormat="1" ht="6.9" customHeight="1" x14ac:dyDescent="0.35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5">
      <c r="B49" s="39"/>
      <c r="C49" s="35" t="s">
        <v>24</v>
      </c>
      <c r="D49" s="40"/>
      <c r="E49" s="40"/>
      <c r="F49" s="33" t="str">
        <f>F12</f>
        <v>Na Bendovce č.p. 186/20, 180 00 Praha 8 -Bohnice</v>
      </c>
      <c r="G49" s="40"/>
      <c r="H49" s="40"/>
      <c r="I49" s="117" t="s">
        <v>26</v>
      </c>
      <c r="J49" s="118" t="str">
        <f>IF(J12="","",J12)</f>
        <v>10. 3. 2018</v>
      </c>
      <c r="K49" s="43"/>
    </row>
    <row r="50" spans="2:47" s="1" customFormat="1" ht="6.9" customHeight="1" x14ac:dyDescent="0.35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x14ac:dyDescent="0.35">
      <c r="B51" s="39"/>
      <c r="C51" s="35" t="s">
        <v>28</v>
      </c>
      <c r="D51" s="40"/>
      <c r="E51" s="40"/>
      <c r="F51" s="33" t="str">
        <f>E15</f>
        <v>Servisní středisko pro správu svěřeného majetku</v>
      </c>
      <c r="G51" s="40"/>
      <c r="H51" s="40"/>
      <c r="I51" s="117" t="s">
        <v>34</v>
      </c>
      <c r="J51" s="327" t="str">
        <f>E21</f>
        <v>BOMART spol. s r.o.</v>
      </c>
      <c r="K51" s="43"/>
    </row>
    <row r="52" spans="2:47" s="1" customFormat="1" ht="14.4" customHeight="1" x14ac:dyDescent="0.35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4" customHeight="1" x14ac:dyDescent="0.35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5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4" customHeight="1" x14ac:dyDescent="0.35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5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100</v>
      </c>
    </row>
    <row r="57" spans="2:47" s="7" customFormat="1" ht="24.9" customHeight="1" x14ac:dyDescent="0.35">
      <c r="B57" s="147"/>
      <c r="C57" s="148"/>
      <c r="D57" s="149" t="s">
        <v>527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12" customFormat="1" ht="20" customHeight="1" x14ac:dyDescent="0.35">
      <c r="B58" s="233"/>
      <c r="C58" s="234"/>
      <c r="D58" s="235" t="s">
        <v>528</v>
      </c>
      <c r="E58" s="236"/>
      <c r="F58" s="236"/>
      <c r="G58" s="236"/>
      <c r="H58" s="236"/>
      <c r="I58" s="237"/>
      <c r="J58" s="238">
        <f>J83</f>
        <v>0</v>
      </c>
      <c r="K58" s="239"/>
    </row>
    <row r="59" spans="2:47" s="12" customFormat="1" ht="20" customHeight="1" x14ac:dyDescent="0.35">
      <c r="B59" s="233"/>
      <c r="C59" s="234"/>
      <c r="D59" s="235" t="s">
        <v>529</v>
      </c>
      <c r="E59" s="236"/>
      <c r="F59" s="236"/>
      <c r="G59" s="236"/>
      <c r="H59" s="236"/>
      <c r="I59" s="237"/>
      <c r="J59" s="238">
        <f>J86</f>
        <v>0</v>
      </c>
      <c r="K59" s="239"/>
    </row>
    <row r="60" spans="2:47" s="12" customFormat="1" ht="20" customHeight="1" x14ac:dyDescent="0.35">
      <c r="B60" s="233"/>
      <c r="C60" s="234"/>
      <c r="D60" s="235" t="s">
        <v>530</v>
      </c>
      <c r="E60" s="236"/>
      <c r="F60" s="236"/>
      <c r="G60" s="236"/>
      <c r="H60" s="236"/>
      <c r="I60" s="237"/>
      <c r="J60" s="238">
        <f>J93</f>
        <v>0</v>
      </c>
      <c r="K60" s="239"/>
    </row>
    <row r="61" spans="2:47" s="12" customFormat="1" ht="20" customHeight="1" x14ac:dyDescent="0.35">
      <c r="B61" s="233"/>
      <c r="C61" s="234"/>
      <c r="D61" s="235" t="s">
        <v>531</v>
      </c>
      <c r="E61" s="236"/>
      <c r="F61" s="236"/>
      <c r="G61" s="236"/>
      <c r="H61" s="236"/>
      <c r="I61" s="237"/>
      <c r="J61" s="238">
        <f>J96</f>
        <v>0</v>
      </c>
      <c r="K61" s="239"/>
    </row>
    <row r="62" spans="2:47" s="1" customFormat="1" ht="21.75" customHeight="1" x14ac:dyDescent="0.35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" customHeight="1" x14ac:dyDescent="0.35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" customHeight="1" x14ac:dyDescent="0.35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" customHeight="1" x14ac:dyDescent="0.35">
      <c r="B68" s="39"/>
      <c r="C68" s="60" t="s">
        <v>110</v>
      </c>
      <c r="D68" s="61"/>
      <c r="E68" s="61"/>
      <c r="F68" s="61"/>
      <c r="G68" s="61"/>
      <c r="H68" s="61"/>
      <c r="I68" s="154"/>
      <c r="J68" s="61"/>
      <c r="K68" s="61"/>
      <c r="L68" s="59"/>
    </row>
    <row r="69" spans="2:20" s="1" customFormat="1" ht="6.9" customHeight="1" x14ac:dyDescent="0.35">
      <c r="B69" s="39"/>
      <c r="C69" s="61"/>
      <c r="D69" s="61"/>
      <c r="E69" s="61"/>
      <c r="F69" s="61"/>
      <c r="G69" s="61"/>
      <c r="H69" s="61"/>
      <c r="I69" s="154"/>
      <c r="J69" s="61"/>
      <c r="K69" s="61"/>
      <c r="L69" s="59"/>
    </row>
    <row r="70" spans="2:20" s="1" customFormat="1" ht="14.4" customHeight="1" x14ac:dyDescent="0.35">
      <c r="B70" s="39"/>
      <c r="C70" s="63" t="s">
        <v>18</v>
      </c>
      <c r="D70" s="61"/>
      <c r="E70" s="61"/>
      <c r="F70" s="61"/>
      <c r="G70" s="61"/>
      <c r="H70" s="61"/>
      <c r="I70" s="154"/>
      <c r="J70" s="61"/>
      <c r="K70" s="61"/>
      <c r="L70" s="59"/>
    </row>
    <row r="71" spans="2:20" s="1" customFormat="1" ht="16.5" customHeight="1" x14ac:dyDescent="0.35">
      <c r="B71" s="39"/>
      <c r="C71" s="61"/>
      <c r="D71" s="61"/>
      <c r="E71" s="359" t="str">
        <f>E7</f>
        <v>Snižování spotřeby energie Gymnázium PORG</v>
      </c>
      <c r="F71" s="360"/>
      <c r="G71" s="360"/>
      <c r="H71" s="360"/>
      <c r="I71" s="154"/>
      <c r="J71" s="61"/>
      <c r="K71" s="61"/>
      <c r="L71" s="59"/>
    </row>
    <row r="72" spans="2:20" s="1" customFormat="1" ht="14.4" customHeight="1" x14ac:dyDescent="0.35">
      <c r="B72" s="39"/>
      <c r="C72" s="63" t="s">
        <v>93</v>
      </c>
      <c r="D72" s="61"/>
      <c r="E72" s="61"/>
      <c r="F72" s="61"/>
      <c r="G72" s="61"/>
      <c r="H72" s="61"/>
      <c r="I72" s="154"/>
      <c r="J72" s="61"/>
      <c r="K72" s="61"/>
      <c r="L72" s="59"/>
    </row>
    <row r="73" spans="2:20" s="1" customFormat="1" ht="17.25" customHeight="1" x14ac:dyDescent="0.35">
      <c r="B73" s="39"/>
      <c r="C73" s="61"/>
      <c r="D73" s="61"/>
      <c r="E73" s="345" t="str">
        <f>E9</f>
        <v>VON - VRN+ON</v>
      </c>
      <c r="F73" s="361"/>
      <c r="G73" s="361"/>
      <c r="H73" s="361"/>
      <c r="I73" s="154"/>
      <c r="J73" s="61"/>
      <c r="K73" s="61"/>
      <c r="L73" s="59"/>
    </row>
    <row r="74" spans="2:20" s="1" customFormat="1" ht="6.9" customHeight="1" x14ac:dyDescent="0.35">
      <c r="B74" s="39"/>
      <c r="C74" s="61"/>
      <c r="D74" s="61"/>
      <c r="E74" s="61"/>
      <c r="F74" s="61"/>
      <c r="G74" s="61"/>
      <c r="H74" s="61"/>
      <c r="I74" s="154"/>
      <c r="J74" s="61"/>
      <c r="K74" s="61"/>
      <c r="L74" s="59"/>
    </row>
    <row r="75" spans="2:20" s="1" customFormat="1" ht="18" customHeight="1" x14ac:dyDescent="0.35">
      <c r="B75" s="39"/>
      <c r="C75" s="63" t="s">
        <v>24</v>
      </c>
      <c r="D75" s="61"/>
      <c r="E75" s="61"/>
      <c r="F75" s="155" t="str">
        <f>F12</f>
        <v>Na Bendovce č.p. 186/20, 180 00 Praha 8 -Bohnice</v>
      </c>
      <c r="G75" s="61"/>
      <c r="H75" s="61"/>
      <c r="I75" s="156" t="s">
        <v>26</v>
      </c>
      <c r="J75" s="71" t="str">
        <f>IF(J12="","",J12)</f>
        <v>10. 3. 2018</v>
      </c>
      <c r="K75" s="61"/>
      <c r="L75" s="59"/>
    </row>
    <row r="76" spans="2:20" s="1" customFormat="1" ht="6.9" customHeight="1" x14ac:dyDescent="0.35">
      <c r="B76" s="39"/>
      <c r="C76" s="61"/>
      <c r="D76" s="61"/>
      <c r="E76" s="61"/>
      <c r="F76" s="61"/>
      <c r="G76" s="61"/>
      <c r="H76" s="61"/>
      <c r="I76" s="154"/>
      <c r="J76" s="61"/>
      <c r="K76" s="61"/>
      <c r="L76" s="59"/>
    </row>
    <row r="77" spans="2:20" s="1" customFormat="1" x14ac:dyDescent="0.35">
      <c r="B77" s="39"/>
      <c r="C77" s="63" t="s">
        <v>28</v>
      </c>
      <c r="D77" s="61"/>
      <c r="E77" s="61"/>
      <c r="F77" s="155" t="str">
        <f>E15</f>
        <v>Servisní středisko pro správu svěřeného majetku</v>
      </c>
      <c r="G77" s="61"/>
      <c r="H77" s="61"/>
      <c r="I77" s="156" t="s">
        <v>34</v>
      </c>
      <c r="J77" s="155" t="str">
        <f>E21</f>
        <v>BOMART spol. s r.o.</v>
      </c>
      <c r="K77" s="61"/>
      <c r="L77" s="59"/>
    </row>
    <row r="78" spans="2:20" s="1" customFormat="1" ht="14.4" customHeight="1" x14ac:dyDescent="0.35">
      <c r="B78" s="39"/>
      <c r="C78" s="63" t="s">
        <v>32</v>
      </c>
      <c r="D78" s="61"/>
      <c r="E78" s="61"/>
      <c r="F78" s="155" t="str">
        <f>IF(E18="","",E18)</f>
        <v/>
      </c>
      <c r="G78" s="61"/>
      <c r="H78" s="61"/>
      <c r="I78" s="154"/>
      <c r="J78" s="61"/>
      <c r="K78" s="61"/>
      <c r="L78" s="59"/>
    </row>
    <row r="79" spans="2:20" s="1" customFormat="1" ht="10.4" customHeight="1" x14ac:dyDescent="0.35">
      <c r="B79" s="39"/>
      <c r="C79" s="61"/>
      <c r="D79" s="61"/>
      <c r="E79" s="61"/>
      <c r="F79" s="61"/>
      <c r="G79" s="61"/>
      <c r="H79" s="61"/>
      <c r="I79" s="154"/>
      <c r="J79" s="61"/>
      <c r="K79" s="61"/>
      <c r="L79" s="59"/>
    </row>
    <row r="80" spans="2:20" s="8" customFormat="1" ht="29.25" customHeight="1" x14ac:dyDescent="0.35">
      <c r="B80" s="157"/>
      <c r="C80" s="158" t="s">
        <v>111</v>
      </c>
      <c r="D80" s="159" t="s">
        <v>58</v>
      </c>
      <c r="E80" s="159" t="s">
        <v>54</v>
      </c>
      <c r="F80" s="159" t="s">
        <v>112</v>
      </c>
      <c r="G80" s="159" t="s">
        <v>113</v>
      </c>
      <c r="H80" s="159" t="s">
        <v>114</v>
      </c>
      <c r="I80" s="160" t="s">
        <v>115</v>
      </c>
      <c r="J80" s="159" t="s">
        <v>98</v>
      </c>
      <c r="K80" s="161" t="s">
        <v>116</v>
      </c>
      <c r="L80" s="162"/>
      <c r="M80" s="79" t="s">
        <v>117</v>
      </c>
      <c r="N80" s="80" t="s">
        <v>43</v>
      </c>
      <c r="O80" s="80" t="s">
        <v>118</v>
      </c>
      <c r="P80" s="80" t="s">
        <v>119</v>
      </c>
      <c r="Q80" s="80" t="s">
        <v>120</v>
      </c>
      <c r="R80" s="80" t="s">
        <v>121</v>
      </c>
      <c r="S80" s="80" t="s">
        <v>122</v>
      </c>
      <c r="T80" s="81" t="s">
        <v>123</v>
      </c>
    </row>
    <row r="81" spans="2:65" s="1" customFormat="1" ht="29.25" customHeight="1" x14ac:dyDescent="0.35">
      <c r="B81" s="39"/>
      <c r="C81" s="85" t="s">
        <v>99</v>
      </c>
      <c r="D81" s="61"/>
      <c r="E81" s="61"/>
      <c r="F81" s="61"/>
      <c r="G81" s="61"/>
      <c r="H81" s="61"/>
      <c r="I81" s="154"/>
      <c r="J81" s="163">
        <f>BK81</f>
        <v>0</v>
      </c>
      <c r="K81" s="61"/>
      <c r="L81" s="59"/>
      <c r="M81" s="82"/>
      <c r="N81" s="83"/>
      <c r="O81" s="83"/>
      <c r="P81" s="164">
        <f>P82</f>
        <v>0</v>
      </c>
      <c r="Q81" s="83"/>
      <c r="R81" s="164">
        <f>R82</f>
        <v>0</v>
      </c>
      <c r="S81" s="83"/>
      <c r="T81" s="165">
        <f>T82</f>
        <v>0</v>
      </c>
      <c r="AT81" s="22" t="s">
        <v>72</v>
      </c>
      <c r="AU81" s="22" t="s">
        <v>100</v>
      </c>
      <c r="BK81" s="166">
        <f>BK82</f>
        <v>0</v>
      </c>
    </row>
    <row r="82" spans="2:65" s="9" customFormat="1" ht="37.4" customHeight="1" x14ac:dyDescent="0.35">
      <c r="B82" s="167"/>
      <c r="C82" s="168"/>
      <c r="D82" s="169" t="s">
        <v>72</v>
      </c>
      <c r="E82" s="170" t="s">
        <v>532</v>
      </c>
      <c r="F82" s="170" t="s">
        <v>533</v>
      </c>
      <c r="G82" s="168"/>
      <c r="H82" s="168"/>
      <c r="I82" s="171"/>
      <c r="J82" s="172">
        <f>BK82</f>
        <v>0</v>
      </c>
      <c r="K82" s="168"/>
      <c r="L82" s="173"/>
      <c r="M82" s="174"/>
      <c r="N82" s="175"/>
      <c r="O82" s="175"/>
      <c r="P82" s="176">
        <f>P83+P86+P93+P96</f>
        <v>0</v>
      </c>
      <c r="Q82" s="175"/>
      <c r="R82" s="176">
        <f>R83+R86+R93+R96</f>
        <v>0</v>
      </c>
      <c r="S82" s="175"/>
      <c r="T82" s="177">
        <f>T83+T86+T93+T96</f>
        <v>0</v>
      </c>
      <c r="AR82" s="178" t="s">
        <v>151</v>
      </c>
      <c r="AT82" s="179" t="s">
        <v>72</v>
      </c>
      <c r="AU82" s="179" t="s">
        <v>73</v>
      </c>
      <c r="AY82" s="178" t="s">
        <v>126</v>
      </c>
      <c r="BK82" s="180">
        <f>BK83+BK86+BK93+BK96</f>
        <v>0</v>
      </c>
    </row>
    <row r="83" spans="2:65" s="9" customFormat="1" ht="20" customHeight="1" x14ac:dyDescent="0.35">
      <c r="B83" s="167"/>
      <c r="C83" s="168"/>
      <c r="D83" s="169" t="s">
        <v>72</v>
      </c>
      <c r="E83" s="240" t="s">
        <v>534</v>
      </c>
      <c r="F83" s="240" t="s">
        <v>535</v>
      </c>
      <c r="G83" s="168"/>
      <c r="H83" s="168"/>
      <c r="I83" s="171"/>
      <c r="J83" s="241">
        <f>BK83</f>
        <v>0</v>
      </c>
      <c r="K83" s="168"/>
      <c r="L83" s="173"/>
      <c r="M83" s="174"/>
      <c r="N83" s="175"/>
      <c r="O83" s="175"/>
      <c r="P83" s="176">
        <f>SUM(P84:P85)</f>
        <v>0</v>
      </c>
      <c r="Q83" s="175"/>
      <c r="R83" s="176">
        <f>SUM(R84:R85)</f>
        <v>0</v>
      </c>
      <c r="S83" s="175"/>
      <c r="T83" s="177">
        <f>SUM(T84:T85)</f>
        <v>0</v>
      </c>
      <c r="AR83" s="178" t="s">
        <v>151</v>
      </c>
      <c r="AT83" s="179" t="s">
        <v>72</v>
      </c>
      <c r="AU83" s="179" t="s">
        <v>81</v>
      </c>
      <c r="AY83" s="178" t="s">
        <v>126</v>
      </c>
      <c r="BK83" s="180">
        <f>SUM(BK84:BK85)</f>
        <v>0</v>
      </c>
    </row>
    <row r="84" spans="2:65" s="1" customFormat="1" ht="16.5" customHeight="1" x14ac:dyDescent="0.35">
      <c r="B84" s="39"/>
      <c r="C84" s="181" t="s">
        <v>81</v>
      </c>
      <c r="D84" s="181" t="s">
        <v>127</v>
      </c>
      <c r="E84" s="182" t="s">
        <v>536</v>
      </c>
      <c r="F84" s="183" t="s">
        <v>537</v>
      </c>
      <c r="G84" s="184" t="s">
        <v>510</v>
      </c>
      <c r="H84" s="185">
        <v>1</v>
      </c>
      <c r="I84" s="186"/>
      <c r="J84" s="187">
        <f>ROUND(I84*H84,2)</f>
        <v>0</v>
      </c>
      <c r="K84" s="183" t="s">
        <v>23</v>
      </c>
      <c r="L84" s="59"/>
      <c r="M84" s="188" t="s">
        <v>23</v>
      </c>
      <c r="N84" s="189" t="s">
        <v>44</v>
      </c>
      <c r="O84" s="40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AR84" s="22" t="s">
        <v>132</v>
      </c>
      <c r="AT84" s="22" t="s">
        <v>127</v>
      </c>
      <c r="AU84" s="22" t="s">
        <v>83</v>
      </c>
      <c r="AY84" s="22" t="s">
        <v>126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22" t="s">
        <v>81</v>
      </c>
      <c r="BK84" s="192">
        <f>ROUND(I84*H84,2)</f>
        <v>0</v>
      </c>
      <c r="BL84" s="22" t="s">
        <v>132</v>
      </c>
      <c r="BM84" s="22" t="s">
        <v>83</v>
      </c>
    </row>
    <row r="85" spans="2:65" s="1" customFormat="1" x14ac:dyDescent="0.35">
      <c r="B85" s="39"/>
      <c r="C85" s="61"/>
      <c r="D85" s="193" t="s">
        <v>133</v>
      </c>
      <c r="E85" s="61"/>
      <c r="F85" s="194" t="s">
        <v>537</v>
      </c>
      <c r="G85" s="61"/>
      <c r="H85" s="61"/>
      <c r="I85" s="154"/>
      <c r="J85" s="61"/>
      <c r="K85" s="61"/>
      <c r="L85" s="59"/>
      <c r="M85" s="195"/>
      <c r="N85" s="40"/>
      <c r="O85" s="40"/>
      <c r="P85" s="40"/>
      <c r="Q85" s="40"/>
      <c r="R85" s="40"/>
      <c r="S85" s="40"/>
      <c r="T85" s="76"/>
      <c r="AT85" s="22" t="s">
        <v>133</v>
      </c>
      <c r="AU85" s="22" t="s">
        <v>83</v>
      </c>
    </row>
    <row r="86" spans="2:65" s="9" customFormat="1" ht="29.9" customHeight="1" x14ac:dyDescent="0.35">
      <c r="B86" s="167"/>
      <c r="C86" s="168"/>
      <c r="D86" s="169" t="s">
        <v>72</v>
      </c>
      <c r="E86" s="240" t="s">
        <v>538</v>
      </c>
      <c r="F86" s="240" t="s">
        <v>539</v>
      </c>
      <c r="G86" s="168"/>
      <c r="H86" s="168"/>
      <c r="I86" s="171"/>
      <c r="J86" s="241">
        <f>BK86</f>
        <v>0</v>
      </c>
      <c r="K86" s="168"/>
      <c r="L86" s="173"/>
      <c r="M86" s="174"/>
      <c r="N86" s="175"/>
      <c r="O86" s="175"/>
      <c r="P86" s="176">
        <f>SUM(P87:P92)</f>
        <v>0</v>
      </c>
      <c r="Q86" s="175"/>
      <c r="R86" s="176">
        <f>SUM(R87:R92)</f>
        <v>0</v>
      </c>
      <c r="S86" s="175"/>
      <c r="T86" s="177">
        <f>SUM(T87:T92)</f>
        <v>0</v>
      </c>
      <c r="AR86" s="178" t="s">
        <v>151</v>
      </c>
      <c r="AT86" s="179" t="s">
        <v>72</v>
      </c>
      <c r="AU86" s="179" t="s">
        <v>81</v>
      </c>
      <c r="AY86" s="178" t="s">
        <v>126</v>
      </c>
      <c r="BK86" s="180">
        <f>SUM(BK87:BK92)</f>
        <v>0</v>
      </c>
    </row>
    <row r="87" spans="2:65" s="1" customFormat="1" ht="16.5" customHeight="1" x14ac:dyDescent="0.35">
      <c r="B87" s="39"/>
      <c r="C87" s="181" t="s">
        <v>83</v>
      </c>
      <c r="D87" s="181" t="s">
        <v>127</v>
      </c>
      <c r="E87" s="182" t="s">
        <v>540</v>
      </c>
      <c r="F87" s="183" t="s">
        <v>539</v>
      </c>
      <c r="G87" s="184" t="s">
        <v>510</v>
      </c>
      <c r="H87" s="185">
        <v>1</v>
      </c>
      <c r="I87" s="186"/>
      <c r="J87" s="187">
        <f>ROUND(I87*H87,2)</f>
        <v>0</v>
      </c>
      <c r="K87" s="183" t="s">
        <v>23</v>
      </c>
      <c r="L87" s="59"/>
      <c r="M87" s="188" t="s">
        <v>23</v>
      </c>
      <c r="N87" s="189" t="s">
        <v>44</v>
      </c>
      <c r="O87" s="40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22" t="s">
        <v>132</v>
      </c>
      <c r="AT87" s="22" t="s">
        <v>127</v>
      </c>
      <c r="AU87" s="22" t="s">
        <v>83</v>
      </c>
      <c r="AY87" s="22" t="s">
        <v>126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22" t="s">
        <v>81</v>
      </c>
      <c r="BK87" s="192">
        <f>ROUND(I87*H87,2)</f>
        <v>0</v>
      </c>
      <c r="BL87" s="22" t="s">
        <v>132</v>
      </c>
      <c r="BM87" s="22" t="s">
        <v>132</v>
      </c>
    </row>
    <row r="88" spans="2:65" s="1" customFormat="1" x14ac:dyDescent="0.35">
      <c r="B88" s="39"/>
      <c r="C88" s="61"/>
      <c r="D88" s="193" t="s">
        <v>133</v>
      </c>
      <c r="E88" s="61"/>
      <c r="F88" s="194" t="s">
        <v>539</v>
      </c>
      <c r="G88" s="61"/>
      <c r="H88" s="61"/>
      <c r="I88" s="154"/>
      <c r="J88" s="61"/>
      <c r="K88" s="61"/>
      <c r="L88" s="59"/>
      <c r="M88" s="195"/>
      <c r="N88" s="40"/>
      <c r="O88" s="40"/>
      <c r="P88" s="40"/>
      <c r="Q88" s="40"/>
      <c r="R88" s="40"/>
      <c r="S88" s="40"/>
      <c r="T88" s="76"/>
      <c r="AT88" s="22" t="s">
        <v>133</v>
      </c>
      <c r="AU88" s="22" t="s">
        <v>83</v>
      </c>
    </row>
    <row r="89" spans="2:65" s="1" customFormat="1" ht="16.5" customHeight="1" x14ac:dyDescent="0.35">
      <c r="B89" s="39"/>
      <c r="C89" s="181" t="s">
        <v>141</v>
      </c>
      <c r="D89" s="181" t="s">
        <v>127</v>
      </c>
      <c r="E89" s="182" t="s">
        <v>541</v>
      </c>
      <c r="F89" s="183" t="s">
        <v>542</v>
      </c>
      <c r="G89" s="184" t="s">
        <v>510</v>
      </c>
      <c r="H89" s="185">
        <v>1</v>
      </c>
      <c r="I89" s="186"/>
      <c r="J89" s="187">
        <f>ROUND(I89*H89,2)</f>
        <v>0</v>
      </c>
      <c r="K89" s="183" t="s">
        <v>23</v>
      </c>
      <c r="L89" s="59"/>
      <c r="M89" s="188" t="s">
        <v>23</v>
      </c>
      <c r="N89" s="189" t="s">
        <v>44</v>
      </c>
      <c r="O89" s="40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AR89" s="22" t="s">
        <v>132</v>
      </c>
      <c r="AT89" s="22" t="s">
        <v>127</v>
      </c>
      <c r="AU89" s="22" t="s">
        <v>83</v>
      </c>
      <c r="AY89" s="22" t="s">
        <v>126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22" t="s">
        <v>81</v>
      </c>
      <c r="BK89" s="192">
        <f>ROUND(I89*H89,2)</f>
        <v>0</v>
      </c>
      <c r="BL89" s="22" t="s">
        <v>132</v>
      </c>
      <c r="BM89" s="22" t="s">
        <v>144</v>
      </c>
    </row>
    <row r="90" spans="2:65" s="1" customFormat="1" x14ac:dyDescent="0.35">
      <c r="B90" s="39"/>
      <c r="C90" s="61"/>
      <c r="D90" s="193" t="s">
        <v>133</v>
      </c>
      <c r="E90" s="61"/>
      <c r="F90" s="194" t="s">
        <v>542</v>
      </c>
      <c r="G90" s="61"/>
      <c r="H90" s="61"/>
      <c r="I90" s="154"/>
      <c r="J90" s="61"/>
      <c r="K90" s="61"/>
      <c r="L90" s="59"/>
      <c r="M90" s="195"/>
      <c r="N90" s="40"/>
      <c r="O90" s="40"/>
      <c r="P90" s="40"/>
      <c r="Q90" s="40"/>
      <c r="R90" s="40"/>
      <c r="S90" s="40"/>
      <c r="T90" s="76"/>
      <c r="AT90" s="22" t="s">
        <v>133</v>
      </c>
      <c r="AU90" s="22" t="s">
        <v>83</v>
      </c>
    </row>
    <row r="91" spans="2:65" s="1" customFormat="1" ht="16.5" customHeight="1" x14ac:dyDescent="0.35">
      <c r="B91" s="39"/>
      <c r="C91" s="181" t="s">
        <v>132</v>
      </c>
      <c r="D91" s="181" t="s">
        <v>127</v>
      </c>
      <c r="E91" s="182" t="s">
        <v>543</v>
      </c>
      <c r="F91" s="183" t="s">
        <v>544</v>
      </c>
      <c r="G91" s="184" t="s">
        <v>510</v>
      </c>
      <c r="H91" s="185">
        <v>1</v>
      </c>
      <c r="I91" s="186"/>
      <c r="J91" s="187">
        <f>ROUND(I91*H91,2)</f>
        <v>0</v>
      </c>
      <c r="K91" s="183" t="s">
        <v>23</v>
      </c>
      <c r="L91" s="59"/>
      <c r="M91" s="188" t="s">
        <v>23</v>
      </c>
      <c r="N91" s="189" t="s">
        <v>44</v>
      </c>
      <c r="O91" s="40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22" t="s">
        <v>132</v>
      </c>
      <c r="AT91" s="22" t="s">
        <v>127</v>
      </c>
      <c r="AU91" s="22" t="s">
        <v>83</v>
      </c>
      <c r="AY91" s="22" t="s">
        <v>126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22" t="s">
        <v>81</v>
      </c>
      <c r="BK91" s="192">
        <f>ROUND(I91*H91,2)</f>
        <v>0</v>
      </c>
      <c r="BL91" s="22" t="s">
        <v>132</v>
      </c>
      <c r="BM91" s="22" t="s">
        <v>149</v>
      </c>
    </row>
    <row r="92" spans="2:65" s="1" customFormat="1" x14ac:dyDescent="0.35">
      <c r="B92" s="39"/>
      <c r="C92" s="61"/>
      <c r="D92" s="193" t="s">
        <v>133</v>
      </c>
      <c r="E92" s="61"/>
      <c r="F92" s="194" t="s">
        <v>544</v>
      </c>
      <c r="G92" s="61"/>
      <c r="H92" s="61"/>
      <c r="I92" s="154"/>
      <c r="J92" s="61"/>
      <c r="K92" s="61"/>
      <c r="L92" s="59"/>
      <c r="M92" s="195"/>
      <c r="N92" s="40"/>
      <c r="O92" s="40"/>
      <c r="P92" s="40"/>
      <c r="Q92" s="40"/>
      <c r="R92" s="40"/>
      <c r="S92" s="40"/>
      <c r="T92" s="76"/>
      <c r="AT92" s="22" t="s">
        <v>133</v>
      </c>
      <c r="AU92" s="22" t="s">
        <v>83</v>
      </c>
    </row>
    <row r="93" spans="2:65" s="9" customFormat="1" ht="29.9" customHeight="1" x14ac:dyDescent="0.35">
      <c r="B93" s="167"/>
      <c r="C93" s="168"/>
      <c r="D93" s="169" t="s">
        <v>72</v>
      </c>
      <c r="E93" s="240" t="s">
        <v>545</v>
      </c>
      <c r="F93" s="240" t="s">
        <v>546</v>
      </c>
      <c r="G93" s="168"/>
      <c r="H93" s="168"/>
      <c r="I93" s="171"/>
      <c r="J93" s="241">
        <f>BK93</f>
        <v>0</v>
      </c>
      <c r="K93" s="168"/>
      <c r="L93" s="173"/>
      <c r="M93" s="174"/>
      <c r="N93" s="175"/>
      <c r="O93" s="175"/>
      <c r="P93" s="176">
        <f>SUM(P94:P95)</f>
        <v>0</v>
      </c>
      <c r="Q93" s="175"/>
      <c r="R93" s="176">
        <f>SUM(R94:R95)</f>
        <v>0</v>
      </c>
      <c r="S93" s="175"/>
      <c r="T93" s="177">
        <f>SUM(T94:T95)</f>
        <v>0</v>
      </c>
      <c r="AR93" s="178" t="s">
        <v>151</v>
      </c>
      <c r="AT93" s="179" t="s">
        <v>72</v>
      </c>
      <c r="AU93" s="179" t="s">
        <v>81</v>
      </c>
      <c r="AY93" s="178" t="s">
        <v>126</v>
      </c>
      <c r="BK93" s="180">
        <f>SUM(BK94:BK95)</f>
        <v>0</v>
      </c>
    </row>
    <row r="94" spans="2:65" s="1" customFormat="1" ht="16.5" customHeight="1" x14ac:dyDescent="0.35">
      <c r="B94" s="39"/>
      <c r="C94" s="181" t="s">
        <v>151</v>
      </c>
      <c r="D94" s="181" t="s">
        <v>127</v>
      </c>
      <c r="E94" s="182" t="s">
        <v>547</v>
      </c>
      <c r="F94" s="183" t="s">
        <v>548</v>
      </c>
      <c r="G94" s="184" t="s">
        <v>510</v>
      </c>
      <c r="H94" s="185">
        <v>1</v>
      </c>
      <c r="I94" s="186"/>
      <c r="J94" s="187">
        <f>ROUND(I94*H94,2)</f>
        <v>0</v>
      </c>
      <c r="K94" s="183" t="s">
        <v>23</v>
      </c>
      <c r="L94" s="59"/>
      <c r="M94" s="188" t="s">
        <v>23</v>
      </c>
      <c r="N94" s="189" t="s">
        <v>44</v>
      </c>
      <c r="O94" s="40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AR94" s="22" t="s">
        <v>132</v>
      </c>
      <c r="AT94" s="22" t="s">
        <v>127</v>
      </c>
      <c r="AU94" s="22" t="s">
        <v>83</v>
      </c>
      <c r="AY94" s="22" t="s">
        <v>126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22" t="s">
        <v>81</v>
      </c>
      <c r="BK94" s="192">
        <f>ROUND(I94*H94,2)</f>
        <v>0</v>
      </c>
      <c r="BL94" s="22" t="s">
        <v>132</v>
      </c>
      <c r="BM94" s="22" t="s">
        <v>154</v>
      </c>
    </row>
    <row r="95" spans="2:65" s="1" customFormat="1" x14ac:dyDescent="0.35">
      <c r="B95" s="39"/>
      <c r="C95" s="61"/>
      <c r="D95" s="193" t="s">
        <v>133</v>
      </c>
      <c r="E95" s="61"/>
      <c r="F95" s="194" t="s">
        <v>548</v>
      </c>
      <c r="G95" s="61"/>
      <c r="H95" s="61"/>
      <c r="I95" s="154"/>
      <c r="J95" s="61"/>
      <c r="K95" s="61"/>
      <c r="L95" s="59"/>
      <c r="M95" s="195"/>
      <c r="N95" s="40"/>
      <c r="O95" s="40"/>
      <c r="P95" s="40"/>
      <c r="Q95" s="40"/>
      <c r="R95" s="40"/>
      <c r="S95" s="40"/>
      <c r="T95" s="76"/>
      <c r="AT95" s="22" t="s">
        <v>133</v>
      </c>
      <c r="AU95" s="22" t="s">
        <v>83</v>
      </c>
    </row>
    <row r="96" spans="2:65" s="9" customFormat="1" ht="29.9" customHeight="1" x14ac:dyDescent="0.35">
      <c r="B96" s="167"/>
      <c r="C96" s="168"/>
      <c r="D96" s="169" t="s">
        <v>72</v>
      </c>
      <c r="E96" s="240" t="s">
        <v>549</v>
      </c>
      <c r="F96" s="240" t="s">
        <v>550</v>
      </c>
      <c r="G96" s="168"/>
      <c r="H96" s="168"/>
      <c r="I96" s="171"/>
      <c r="J96" s="241">
        <f>BK96</f>
        <v>0</v>
      </c>
      <c r="K96" s="168"/>
      <c r="L96" s="173"/>
      <c r="M96" s="174"/>
      <c r="N96" s="175"/>
      <c r="O96" s="175"/>
      <c r="P96" s="176">
        <f>SUM(P97:P98)</f>
        <v>0</v>
      </c>
      <c r="Q96" s="175"/>
      <c r="R96" s="176">
        <f>SUM(R97:R98)</f>
        <v>0</v>
      </c>
      <c r="S96" s="175"/>
      <c r="T96" s="177">
        <f>SUM(T97:T98)</f>
        <v>0</v>
      </c>
      <c r="AR96" s="178" t="s">
        <v>151</v>
      </c>
      <c r="AT96" s="179" t="s">
        <v>72</v>
      </c>
      <c r="AU96" s="179" t="s">
        <v>81</v>
      </c>
      <c r="AY96" s="178" t="s">
        <v>126</v>
      </c>
      <c r="BK96" s="180">
        <f>SUM(BK97:BK98)</f>
        <v>0</v>
      </c>
    </row>
    <row r="97" spans="2:65" s="1" customFormat="1" ht="16.5" customHeight="1" x14ac:dyDescent="0.35">
      <c r="B97" s="39"/>
      <c r="C97" s="181" t="s">
        <v>144</v>
      </c>
      <c r="D97" s="181" t="s">
        <v>127</v>
      </c>
      <c r="E97" s="182" t="s">
        <v>551</v>
      </c>
      <c r="F97" s="183" t="s">
        <v>552</v>
      </c>
      <c r="G97" s="184" t="s">
        <v>510</v>
      </c>
      <c r="H97" s="185">
        <v>1</v>
      </c>
      <c r="I97" s="186"/>
      <c r="J97" s="187">
        <f>ROUND(I97*H97,2)</f>
        <v>0</v>
      </c>
      <c r="K97" s="183" t="s">
        <v>23</v>
      </c>
      <c r="L97" s="59"/>
      <c r="M97" s="188" t="s">
        <v>23</v>
      </c>
      <c r="N97" s="189" t="s">
        <v>44</v>
      </c>
      <c r="O97" s="40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AR97" s="22" t="s">
        <v>132</v>
      </c>
      <c r="AT97" s="22" t="s">
        <v>127</v>
      </c>
      <c r="AU97" s="22" t="s">
        <v>83</v>
      </c>
      <c r="AY97" s="22" t="s">
        <v>126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22" t="s">
        <v>81</v>
      </c>
      <c r="BK97" s="192">
        <f>ROUND(I97*H97,2)</f>
        <v>0</v>
      </c>
      <c r="BL97" s="22" t="s">
        <v>132</v>
      </c>
      <c r="BM97" s="22" t="s">
        <v>170</v>
      </c>
    </row>
    <row r="98" spans="2:65" s="1" customFormat="1" x14ac:dyDescent="0.35">
      <c r="B98" s="39"/>
      <c r="C98" s="61"/>
      <c r="D98" s="193" t="s">
        <v>133</v>
      </c>
      <c r="E98" s="61"/>
      <c r="F98" s="194" t="s">
        <v>552</v>
      </c>
      <c r="G98" s="61"/>
      <c r="H98" s="61"/>
      <c r="I98" s="154"/>
      <c r="J98" s="61"/>
      <c r="K98" s="61"/>
      <c r="L98" s="59"/>
      <c r="M98" s="230"/>
      <c r="N98" s="231"/>
      <c r="O98" s="231"/>
      <c r="P98" s="231"/>
      <c r="Q98" s="231"/>
      <c r="R98" s="231"/>
      <c r="S98" s="231"/>
      <c r="T98" s="232"/>
      <c r="AT98" s="22" t="s">
        <v>133</v>
      </c>
      <c r="AU98" s="22" t="s">
        <v>83</v>
      </c>
    </row>
    <row r="99" spans="2:65" s="1" customFormat="1" ht="6.9" customHeight="1" x14ac:dyDescent="0.35">
      <c r="B99" s="54"/>
      <c r="C99" s="55"/>
      <c r="D99" s="55"/>
      <c r="E99" s="55"/>
      <c r="F99" s="55"/>
      <c r="G99" s="55"/>
      <c r="H99" s="55"/>
      <c r="I99" s="137"/>
      <c r="J99" s="55"/>
      <c r="K99" s="55"/>
      <c r="L99" s="59"/>
    </row>
  </sheetData>
  <sheetProtection algorithmName="SHA-512" hashValue="D17nSUT5o9VdqPV6kXIb6cdAXCjM+VwHfInZxEDz5AMzMn2HpxoIoXnELpw3sAij01ERdKEHDzBb6wkVIjW0wg==" saltValue="VydnWxO9Eeywz2AB/VHU6v3KjYhOLJXCs0Jzc1T+BgT2hwF48BXkDHNURqtkXkEPiKXlnl8ls4yVjq70/0FwJw==" spinCount="100000" sheet="1" objects="1" scenarios="1" formatColumns="0" formatRows="0" autoFilter="0"/>
  <autoFilter ref="C80:K98" xr:uid="{00000000-0009-0000-0000-000002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0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2" x14ac:dyDescent="0.35"/>
  <cols>
    <col min="1" max="1" width="8.25" style="242" customWidth="1"/>
    <col min="2" max="2" width="1.75" style="242" customWidth="1"/>
    <col min="3" max="4" width="5" style="242" customWidth="1"/>
    <col min="5" max="5" width="11.75" style="242" customWidth="1"/>
    <col min="6" max="6" width="9.125" style="242" customWidth="1"/>
    <col min="7" max="7" width="5" style="242" customWidth="1"/>
    <col min="8" max="8" width="77.875" style="242" customWidth="1"/>
    <col min="9" max="10" width="20" style="242" customWidth="1"/>
    <col min="11" max="11" width="1.75" style="242" customWidth="1"/>
  </cols>
  <sheetData>
    <row r="1" spans="2:11" ht="37.5" customHeight="1" x14ac:dyDescent="0.35"/>
    <row r="2" spans="2:11" ht="7.5" customHeight="1" x14ac:dyDescent="0.35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 x14ac:dyDescent="0.35">
      <c r="B3" s="246"/>
      <c r="C3" s="367" t="s">
        <v>553</v>
      </c>
      <c r="D3" s="367"/>
      <c r="E3" s="367"/>
      <c r="F3" s="367"/>
      <c r="G3" s="367"/>
      <c r="H3" s="367"/>
      <c r="I3" s="367"/>
      <c r="J3" s="367"/>
      <c r="K3" s="247"/>
    </row>
    <row r="4" spans="2:11" ht="25.5" customHeight="1" x14ac:dyDescent="0.35">
      <c r="B4" s="248"/>
      <c r="C4" s="374" t="s">
        <v>554</v>
      </c>
      <c r="D4" s="374"/>
      <c r="E4" s="374"/>
      <c r="F4" s="374"/>
      <c r="G4" s="374"/>
      <c r="H4" s="374"/>
      <c r="I4" s="374"/>
      <c r="J4" s="374"/>
      <c r="K4" s="249"/>
    </row>
    <row r="5" spans="2:11" ht="5.25" customHeight="1" x14ac:dyDescent="0.35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 x14ac:dyDescent="0.35">
      <c r="B6" s="248"/>
      <c r="C6" s="370" t="s">
        <v>555</v>
      </c>
      <c r="D6" s="370"/>
      <c r="E6" s="370"/>
      <c r="F6" s="370"/>
      <c r="G6" s="370"/>
      <c r="H6" s="370"/>
      <c r="I6" s="370"/>
      <c r="J6" s="370"/>
      <c r="K6" s="249"/>
    </row>
    <row r="7" spans="2:11" ht="15" customHeight="1" x14ac:dyDescent="0.35">
      <c r="B7" s="252"/>
      <c r="C7" s="370" t="s">
        <v>556</v>
      </c>
      <c r="D7" s="370"/>
      <c r="E7" s="370"/>
      <c r="F7" s="370"/>
      <c r="G7" s="370"/>
      <c r="H7" s="370"/>
      <c r="I7" s="370"/>
      <c r="J7" s="370"/>
      <c r="K7" s="249"/>
    </row>
    <row r="8" spans="2:11" ht="12.75" customHeight="1" x14ac:dyDescent="0.35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 x14ac:dyDescent="0.35">
      <c r="B9" s="252"/>
      <c r="C9" s="370" t="s">
        <v>557</v>
      </c>
      <c r="D9" s="370"/>
      <c r="E9" s="370"/>
      <c r="F9" s="370"/>
      <c r="G9" s="370"/>
      <c r="H9" s="370"/>
      <c r="I9" s="370"/>
      <c r="J9" s="370"/>
      <c r="K9" s="249"/>
    </row>
    <row r="10" spans="2:11" ht="15" customHeight="1" x14ac:dyDescent="0.35">
      <c r="B10" s="252"/>
      <c r="C10" s="251"/>
      <c r="D10" s="370" t="s">
        <v>558</v>
      </c>
      <c r="E10" s="370"/>
      <c r="F10" s="370"/>
      <c r="G10" s="370"/>
      <c r="H10" s="370"/>
      <c r="I10" s="370"/>
      <c r="J10" s="370"/>
      <c r="K10" s="249"/>
    </row>
    <row r="11" spans="2:11" ht="15" customHeight="1" x14ac:dyDescent="0.35">
      <c r="B11" s="252"/>
      <c r="C11" s="253"/>
      <c r="D11" s="370" t="s">
        <v>559</v>
      </c>
      <c r="E11" s="370"/>
      <c r="F11" s="370"/>
      <c r="G11" s="370"/>
      <c r="H11" s="370"/>
      <c r="I11" s="370"/>
      <c r="J11" s="370"/>
      <c r="K11" s="249"/>
    </row>
    <row r="12" spans="2:11" ht="12.75" customHeight="1" x14ac:dyDescent="0.35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 x14ac:dyDescent="0.35">
      <c r="B13" s="252"/>
      <c r="C13" s="253"/>
      <c r="D13" s="370" t="s">
        <v>560</v>
      </c>
      <c r="E13" s="370"/>
      <c r="F13" s="370"/>
      <c r="G13" s="370"/>
      <c r="H13" s="370"/>
      <c r="I13" s="370"/>
      <c r="J13" s="370"/>
      <c r="K13" s="249"/>
    </row>
    <row r="14" spans="2:11" ht="15" customHeight="1" x14ac:dyDescent="0.35">
      <c r="B14" s="252"/>
      <c r="C14" s="253"/>
      <c r="D14" s="370" t="s">
        <v>561</v>
      </c>
      <c r="E14" s="370"/>
      <c r="F14" s="370"/>
      <c r="G14" s="370"/>
      <c r="H14" s="370"/>
      <c r="I14" s="370"/>
      <c r="J14" s="370"/>
      <c r="K14" s="249"/>
    </row>
    <row r="15" spans="2:11" ht="15" customHeight="1" x14ac:dyDescent="0.35">
      <c r="B15" s="252"/>
      <c r="C15" s="253"/>
      <c r="D15" s="370" t="s">
        <v>562</v>
      </c>
      <c r="E15" s="370"/>
      <c r="F15" s="370"/>
      <c r="G15" s="370"/>
      <c r="H15" s="370"/>
      <c r="I15" s="370"/>
      <c r="J15" s="370"/>
      <c r="K15" s="249"/>
    </row>
    <row r="16" spans="2:11" ht="15" customHeight="1" x14ac:dyDescent="0.35">
      <c r="B16" s="252"/>
      <c r="C16" s="253"/>
      <c r="D16" s="253"/>
      <c r="E16" s="254" t="s">
        <v>80</v>
      </c>
      <c r="F16" s="370" t="s">
        <v>563</v>
      </c>
      <c r="G16" s="370"/>
      <c r="H16" s="370"/>
      <c r="I16" s="370"/>
      <c r="J16" s="370"/>
      <c r="K16" s="249"/>
    </row>
    <row r="17" spans="2:11" ht="15" customHeight="1" x14ac:dyDescent="0.35">
      <c r="B17" s="252"/>
      <c r="C17" s="253"/>
      <c r="D17" s="253"/>
      <c r="E17" s="254" t="s">
        <v>564</v>
      </c>
      <c r="F17" s="370" t="s">
        <v>565</v>
      </c>
      <c r="G17" s="370"/>
      <c r="H17" s="370"/>
      <c r="I17" s="370"/>
      <c r="J17" s="370"/>
      <c r="K17" s="249"/>
    </row>
    <row r="18" spans="2:11" ht="15" customHeight="1" x14ac:dyDescent="0.35">
      <c r="B18" s="252"/>
      <c r="C18" s="253"/>
      <c r="D18" s="253"/>
      <c r="E18" s="254" t="s">
        <v>566</v>
      </c>
      <c r="F18" s="370" t="s">
        <v>567</v>
      </c>
      <c r="G18" s="370"/>
      <c r="H18" s="370"/>
      <c r="I18" s="370"/>
      <c r="J18" s="370"/>
      <c r="K18" s="249"/>
    </row>
    <row r="19" spans="2:11" ht="15" customHeight="1" x14ac:dyDescent="0.35">
      <c r="B19" s="252"/>
      <c r="C19" s="253"/>
      <c r="D19" s="253"/>
      <c r="E19" s="254" t="s">
        <v>84</v>
      </c>
      <c r="F19" s="370" t="s">
        <v>568</v>
      </c>
      <c r="G19" s="370"/>
      <c r="H19" s="370"/>
      <c r="I19" s="370"/>
      <c r="J19" s="370"/>
      <c r="K19" s="249"/>
    </row>
    <row r="20" spans="2:11" ht="15" customHeight="1" x14ac:dyDescent="0.35">
      <c r="B20" s="252"/>
      <c r="C20" s="253"/>
      <c r="D20" s="253"/>
      <c r="E20" s="254" t="s">
        <v>569</v>
      </c>
      <c r="F20" s="370" t="s">
        <v>570</v>
      </c>
      <c r="G20" s="370"/>
      <c r="H20" s="370"/>
      <c r="I20" s="370"/>
      <c r="J20" s="370"/>
      <c r="K20" s="249"/>
    </row>
    <row r="21" spans="2:11" ht="15" customHeight="1" x14ac:dyDescent="0.35">
      <c r="B21" s="252"/>
      <c r="C21" s="253"/>
      <c r="D21" s="253"/>
      <c r="E21" s="254" t="s">
        <v>571</v>
      </c>
      <c r="F21" s="370" t="s">
        <v>572</v>
      </c>
      <c r="G21" s="370"/>
      <c r="H21" s="370"/>
      <c r="I21" s="370"/>
      <c r="J21" s="370"/>
      <c r="K21" s="249"/>
    </row>
    <row r="22" spans="2:11" ht="12.75" customHeight="1" x14ac:dyDescent="0.35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 x14ac:dyDescent="0.35">
      <c r="B23" s="252"/>
      <c r="C23" s="370" t="s">
        <v>573</v>
      </c>
      <c r="D23" s="370"/>
      <c r="E23" s="370"/>
      <c r="F23" s="370"/>
      <c r="G23" s="370"/>
      <c r="H23" s="370"/>
      <c r="I23" s="370"/>
      <c r="J23" s="370"/>
      <c r="K23" s="249"/>
    </row>
    <row r="24" spans="2:11" ht="15" customHeight="1" x14ac:dyDescent="0.35">
      <c r="B24" s="252"/>
      <c r="C24" s="370" t="s">
        <v>574</v>
      </c>
      <c r="D24" s="370"/>
      <c r="E24" s="370"/>
      <c r="F24" s="370"/>
      <c r="G24" s="370"/>
      <c r="H24" s="370"/>
      <c r="I24" s="370"/>
      <c r="J24" s="370"/>
      <c r="K24" s="249"/>
    </row>
    <row r="25" spans="2:11" ht="15" customHeight="1" x14ac:dyDescent="0.35">
      <c r="B25" s="252"/>
      <c r="C25" s="251"/>
      <c r="D25" s="370" t="s">
        <v>575</v>
      </c>
      <c r="E25" s="370"/>
      <c r="F25" s="370"/>
      <c r="G25" s="370"/>
      <c r="H25" s="370"/>
      <c r="I25" s="370"/>
      <c r="J25" s="370"/>
      <c r="K25" s="249"/>
    </row>
    <row r="26" spans="2:11" ht="15" customHeight="1" x14ac:dyDescent="0.35">
      <c r="B26" s="252"/>
      <c r="C26" s="253"/>
      <c r="D26" s="370" t="s">
        <v>576</v>
      </c>
      <c r="E26" s="370"/>
      <c r="F26" s="370"/>
      <c r="G26" s="370"/>
      <c r="H26" s="370"/>
      <c r="I26" s="370"/>
      <c r="J26" s="370"/>
      <c r="K26" s="249"/>
    </row>
    <row r="27" spans="2:11" ht="12.75" customHeight="1" x14ac:dyDescent="0.35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 x14ac:dyDescent="0.35">
      <c r="B28" s="252"/>
      <c r="C28" s="253"/>
      <c r="D28" s="370" t="s">
        <v>577</v>
      </c>
      <c r="E28" s="370"/>
      <c r="F28" s="370"/>
      <c r="G28" s="370"/>
      <c r="H28" s="370"/>
      <c r="I28" s="370"/>
      <c r="J28" s="370"/>
      <c r="K28" s="249"/>
    </row>
    <row r="29" spans="2:11" ht="15" customHeight="1" x14ac:dyDescent="0.35">
      <c r="B29" s="252"/>
      <c r="C29" s="253"/>
      <c r="D29" s="370" t="s">
        <v>578</v>
      </c>
      <c r="E29" s="370"/>
      <c r="F29" s="370"/>
      <c r="G29" s="370"/>
      <c r="H29" s="370"/>
      <c r="I29" s="370"/>
      <c r="J29" s="370"/>
      <c r="K29" s="249"/>
    </row>
    <row r="30" spans="2:11" ht="12.75" customHeight="1" x14ac:dyDescent="0.35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 x14ac:dyDescent="0.35">
      <c r="B31" s="252"/>
      <c r="C31" s="253"/>
      <c r="D31" s="370" t="s">
        <v>579</v>
      </c>
      <c r="E31" s="370"/>
      <c r="F31" s="370"/>
      <c r="G31" s="370"/>
      <c r="H31" s="370"/>
      <c r="I31" s="370"/>
      <c r="J31" s="370"/>
      <c r="K31" s="249"/>
    </row>
    <row r="32" spans="2:11" ht="15" customHeight="1" x14ac:dyDescent="0.35">
      <c r="B32" s="252"/>
      <c r="C32" s="253"/>
      <c r="D32" s="370" t="s">
        <v>580</v>
      </c>
      <c r="E32" s="370"/>
      <c r="F32" s="370"/>
      <c r="G32" s="370"/>
      <c r="H32" s="370"/>
      <c r="I32" s="370"/>
      <c r="J32" s="370"/>
      <c r="K32" s="249"/>
    </row>
    <row r="33" spans="2:11" ht="15" customHeight="1" x14ac:dyDescent="0.35">
      <c r="B33" s="252"/>
      <c r="C33" s="253"/>
      <c r="D33" s="370" t="s">
        <v>581</v>
      </c>
      <c r="E33" s="370"/>
      <c r="F33" s="370"/>
      <c r="G33" s="370"/>
      <c r="H33" s="370"/>
      <c r="I33" s="370"/>
      <c r="J33" s="370"/>
      <c r="K33" s="249"/>
    </row>
    <row r="34" spans="2:11" ht="15" customHeight="1" x14ac:dyDescent="0.35">
      <c r="B34" s="252"/>
      <c r="C34" s="253"/>
      <c r="D34" s="251"/>
      <c r="E34" s="255" t="s">
        <v>111</v>
      </c>
      <c r="F34" s="251"/>
      <c r="G34" s="370" t="s">
        <v>582</v>
      </c>
      <c r="H34" s="370"/>
      <c r="I34" s="370"/>
      <c r="J34" s="370"/>
      <c r="K34" s="249"/>
    </row>
    <row r="35" spans="2:11" ht="30.75" customHeight="1" x14ac:dyDescent="0.35">
      <c r="B35" s="252"/>
      <c r="C35" s="253"/>
      <c r="D35" s="251"/>
      <c r="E35" s="255" t="s">
        <v>583</v>
      </c>
      <c r="F35" s="251"/>
      <c r="G35" s="370" t="s">
        <v>584</v>
      </c>
      <c r="H35" s="370"/>
      <c r="I35" s="370"/>
      <c r="J35" s="370"/>
      <c r="K35" s="249"/>
    </row>
    <row r="36" spans="2:11" ht="15" customHeight="1" x14ac:dyDescent="0.35">
      <c r="B36" s="252"/>
      <c r="C36" s="253"/>
      <c r="D36" s="251"/>
      <c r="E36" s="255" t="s">
        <v>54</v>
      </c>
      <c r="F36" s="251"/>
      <c r="G36" s="370" t="s">
        <v>585</v>
      </c>
      <c r="H36" s="370"/>
      <c r="I36" s="370"/>
      <c r="J36" s="370"/>
      <c r="K36" s="249"/>
    </row>
    <row r="37" spans="2:11" ht="15" customHeight="1" x14ac:dyDescent="0.35">
      <c r="B37" s="252"/>
      <c r="C37" s="253"/>
      <c r="D37" s="251"/>
      <c r="E37" s="255" t="s">
        <v>112</v>
      </c>
      <c r="F37" s="251"/>
      <c r="G37" s="370" t="s">
        <v>586</v>
      </c>
      <c r="H37" s="370"/>
      <c r="I37" s="370"/>
      <c r="J37" s="370"/>
      <c r="K37" s="249"/>
    </row>
    <row r="38" spans="2:11" ht="15" customHeight="1" x14ac:dyDescent="0.35">
      <c r="B38" s="252"/>
      <c r="C38" s="253"/>
      <c r="D38" s="251"/>
      <c r="E38" s="255" t="s">
        <v>113</v>
      </c>
      <c r="F38" s="251"/>
      <c r="G38" s="370" t="s">
        <v>587</v>
      </c>
      <c r="H38" s="370"/>
      <c r="I38" s="370"/>
      <c r="J38" s="370"/>
      <c r="K38" s="249"/>
    </row>
    <row r="39" spans="2:11" ht="15" customHeight="1" x14ac:dyDescent="0.35">
      <c r="B39" s="252"/>
      <c r="C39" s="253"/>
      <c r="D39" s="251"/>
      <c r="E39" s="255" t="s">
        <v>114</v>
      </c>
      <c r="F39" s="251"/>
      <c r="G39" s="370" t="s">
        <v>588</v>
      </c>
      <c r="H39" s="370"/>
      <c r="I39" s="370"/>
      <c r="J39" s="370"/>
      <c r="K39" s="249"/>
    </row>
    <row r="40" spans="2:11" ht="15" customHeight="1" x14ac:dyDescent="0.35">
      <c r="B40" s="252"/>
      <c r="C40" s="253"/>
      <c r="D40" s="251"/>
      <c r="E40" s="255" t="s">
        <v>589</v>
      </c>
      <c r="F40" s="251"/>
      <c r="G40" s="370" t="s">
        <v>590</v>
      </c>
      <c r="H40" s="370"/>
      <c r="I40" s="370"/>
      <c r="J40" s="370"/>
      <c r="K40" s="249"/>
    </row>
    <row r="41" spans="2:11" ht="15" customHeight="1" x14ac:dyDescent="0.35">
      <c r="B41" s="252"/>
      <c r="C41" s="253"/>
      <c r="D41" s="251"/>
      <c r="E41" s="255"/>
      <c r="F41" s="251"/>
      <c r="G41" s="370" t="s">
        <v>591</v>
      </c>
      <c r="H41" s="370"/>
      <c r="I41" s="370"/>
      <c r="J41" s="370"/>
      <c r="K41" s="249"/>
    </row>
    <row r="42" spans="2:11" ht="15" customHeight="1" x14ac:dyDescent="0.35">
      <c r="B42" s="252"/>
      <c r="C42" s="253"/>
      <c r="D42" s="251"/>
      <c r="E42" s="255" t="s">
        <v>592</v>
      </c>
      <c r="F42" s="251"/>
      <c r="G42" s="370" t="s">
        <v>593</v>
      </c>
      <c r="H42" s="370"/>
      <c r="I42" s="370"/>
      <c r="J42" s="370"/>
      <c r="K42" s="249"/>
    </row>
    <row r="43" spans="2:11" ht="15" customHeight="1" x14ac:dyDescent="0.35">
      <c r="B43" s="252"/>
      <c r="C43" s="253"/>
      <c r="D43" s="251"/>
      <c r="E43" s="255" t="s">
        <v>116</v>
      </c>
      <c r="F43" s="251"/>
      <c r="G43" s="370" t="s">
        <v>594</v>
      </c>
      <c r="H43" s="370"/>
      <c r="I43" s="370"/>
      <c r="J43" s="370"/>
      <c r="K43" s="249"/>
    </row>
    <row r="44" spans="2:11" ht="12.75" customHeight="1" x14ac:dyDescent="0.35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 x14ac:dyDescent="0.35">
      <c r="B45" s="252"/>
      <c r="C45" s="253"/>
      <c r="D45" s="370" t="s">
        <v>595</v>
      </c>
      <c r="E45" s="370"/>
      <c r="F45" s="370"/>
      <c r="G45" s="370"/>
      <c r="H45" s="370"/>
      <c r="I45" s="370"/>
      <c r="J45" s="370"/>
      <c r="K45" s="249"/>
    </row>
    <row r="46" spans="2:11" ht="15" customHeight="1" x14ac:dyDescent="0.35">
      <c r="B46" s="252"/>
      <c r="C46" s="253"/>
      <c r="D46" s="253"/>
      <c r="E46" s="370" t="s">
        <v>596</v>
      </c>
      <c r="F46" s="370"/>
      <c r="G46" s="370"/>
      <c r="H46" s="370"/>
      <c r="I46" s="370"/>
      <c r="J46" s="370"/>
      <c r="K46" s="249"/>
    </row>
    <row r="47" spans="2:11" ht="15" customHeight="1" x14ac:dyDescent="0.35">
      <c r="B47" s="252"/>
      <c r="C47" s="253"/>
      <c r="D47" s="253"/>
      <c r="E47" s="370" t="s">
        <v>597</v>
      </c>
      <c r="F47" s="370"/>
      <c r="G47" s="370"/>
      <c r="H47" s="370"/>
      <c r="I47" s="370"/>
      <c r="J47" s="370"/>
      <c r="K47" s="249"/>
    </row>
    <row r="48" spans="2:11" ht="15" customHeight="1" x14ac:dyDescent="0.35">
      <c r="B48" s="252"/>
      <c r="C48" s="253"/>
      <c r="D48" s="253"/>
      <c r="E48" s="370" t="s">
        <v>598</v>
      </c>
      <c r="F48" s="370"/>
      <c r="G48" s="370"/>
      <c r="H48" s="370"/>
      <c r="I48" s="370"/>
      <c r="J48" s="370"/>
      <c r="K48" s="249"/>
    </row>
    <row r="49" spans="2:11" ht="15" customHeight="1" x14ac:dyDescent="0.35">
      <c r="B49" s="252"/>
      <c r="C49" s="253"/>
      <c r="D49" s="370" t="s">
        <v>599</v>
      </c>
      <c r="E49" s="370"/>
      <c r="F49" s="370"/>
      <c r="G49" s="370"/>
      <c r="H49" s="370"/>
      <c r="I49" s="370"/>
      <c r="J49" s="370"/>
      <c r="K49" s="249"/>
    </row>
    <row r="50" spans="2:11" ht="25.5" customHeight="1" x14ac:dyDescent="0.35">
      <c r="B50" s="248"/>
      <c r="C50" s="374" t="s">
        <v>600</v>
      </c>
      <c r="D50" s="374"/>
      <c r="E50" s="374"/>
      <c r="F50" s="374"/>
      <c r="G50" s="374"/>
      <c r="H50" s="374"/>
      <c r="I50" s="374"/>
      <c r="J50" s="374"/>
      <c r="K50" s="249"/>
    </row>
    <row r="51" spans="2:11" ht="5.25" customHeight="1" x14ac:dyDescent="0.35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 x14ac:dyDescent="0.35">
      <c r="B52" s="248"/>
      <c r="C52" s="370" t="s">
        <v>601</v>
      </c>
      <c r="D52" s="370"/>
      <c r="E52" s="370"/>
      <c r="F52" s="370"/>
      <c r="G52" s="370"/>
      <c r="H52" s="370"/>
      <c r="I52" s="370"/>
      <c r="J52" s="370"/>
      <c r="K52" s="249"/>
    </row>
    <row r="53" spans="2:11" ht="15" customHeight="1" x14ac:dyDescent="0.35">
      <c r="B53" s="248"/>
      <c r="C53" s="370" t="s">
        <v>602</v>
      </c>
      <c r="D53" s="370"/>
      <c r="E53" s="370"/>
      <c r="F53" s="370"/>
      <c r="G53" s="370"/>
      <c r="H53" s="370"/>
      <c r="I53" s="370"/>
      <c r="J53" s="370"/>
      <c r="K53" s="249"/>
    </row>
    <row r="54" spans="2:11" ht="12.75" customHeight="1" x14ac:dyDescent="0.35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 x14ac:dyDescent="0.35">
      <c r="B55" s="248"/>
      <c r="C55" s="370" t="s">
        <v>603</v>
      </c>
      <c r="D55" s="370"/>
      <c r="E55" s="370"/>
      <c r="F55" s="370"/>
      <c r="G55" s="370"/>
      <c r="H55" s="370"/>
      <c r="I55" s="370"/>
      <c r="J55" s="370"/>
      <c r="K55" s="249"/>
    </row>
    <row r="56" spans="2:11" ht="15" customHeight="1" x14ac:dyDescent="0.35">
      <c r="B56" s="248"/>
      <c r="C56" s="253"/>
      <c r="D56" s="370" t="s">
        <v>604</v>
      </c>
      <c r="E56" s="370"/>
      <c r="F56" s="370"/>
      <c r="G56" s="370"/>
      <c r="H56" s="370"/>
      <c r="I56" s="370"/>
      <c r="J56" s="370"/>
      <c r="K56" s="249"/>
    </row>
    <row r="57" spans="2:11" ht="15" customHeight="1" x14ac:dyDescent="0.35">
      <c r="B57" s="248"/>
      <c r="C57" s="253"/>
      <c r="D57" s="370" t="s">
        <v>605</v>
      </c>
      <c r="E57" s="370"/>
      <c r="F57" s="370"/>
      <c r="G57" s="370"/>
      <c r="H57" s="370"/>
      <c r="I57" s="370"/>
      <c r="J57" s="370"/>
      <c r="K57" s="249"/>
    </row>
    <row r="58" spans="2:11" ht="15" customHeight="1" x14ac:dyDescent="0.35">
      <c r="B58" s="248"/>
      <c r="C58" s="253"/>
      <c r="D58" s="370" t="s">
        <v>606</v>
      </c>
      <c r="E58" s="370"/>
      <c r="F58" s="370"/>
      <c r="G58" s="370"/>
      <c r="H58" s="370"/>
      <c r="I58" s="370"/>
      <c r="J58" s="370"/>
      <c r="K58" s="249"/>
    </row>
    <row r="59" spans="2:11" ht="15" customHeight="1" x14ac:dyDescent="0.35">
      <c r="B59" s="248"/>
      <c r="C59" s="253"/>
      <c r="D59" s="370" t="s">
        <v>607</v>
      </c>
      <c r="E59" s="370"/>
      <c r="F59" s="370"/>
      <c r="G59" s="370"/>
      <c r="H59" s="370"/>
      <c r="I59" s="370"/>
      <c r="J59" s="370"/>
      <c r="K59" s="249"/>
    </row>
    <row r="60" spans="2:11" ht="15" customHeight="1" x14ac:dyDescent="0.35">
      <c r="B60" s="248"/>
      <c r="C60" s="253"/>
      <c r="D60" s="371" t="s">
        <v>608</v>
      </c>
      <c r="E60" s="371"/>
      <c r="F60" s="371"/>
      <c r="G60" s="371"/>
      <c r="H60" s="371"/>
      <c r="I60" s="371"/>
      <c r="J60" s="371"/>
      <c r="K60" s="249"/>
    </row>
    <row r="61" spans="2:11" ht="15" customHeight="1" x14ac:dyDescent="0.35">
      <c r="B61" s="248"/>
      <c r="C61" s="253"/>
      <c r="D61" s="370" t="s">
        <v>609</v>
      </c>
      <c r="E61" s="370"/>
      <c r="F61" s="370"/>
      <c r="G61" s="370"/>
      <c r="H61" s="370"/>
      <c r="I61" s="370"/>
      <c r="J61" s="370"/>
      <c r="K61" s="249"/>
    </row>
    <row r="62" spans="2:11" ht="12.75" customHeight="1" x14ac:dyDescent="0.35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 x14ac:dyDescent="0.35">
      <c r="B63" s="248"/>
      <c r="C63" s="253"/>
      <c r="D63" s="370" t="s">
        <v>610</v>
      </c>
      <c r="E63" s="370"/>
      <c r="F63" s="370"/>
      <c r="G63" s="370"/>
      <c r="H63" s="370"/>
      <c r="I63" s="370"/>
      <c r="J63" s="370"/>
      <c r="K63" s="249"/>
    </row>
    <row r="64" spans="2:11" ht="15" customHeight="1" x14ac:dyDescent="0.35">
      <c r="B64" s="248"/>
      <c r="C64" s="253"/>
      <c r="D64" s="371" t="s">
        <v>611</v>
      </c>
      <c r="E64" s="371"/>
      <c r="F64" s="371"/>
      <c r="G64" s="371"/>
      <c r="H64" s="371"/>
      <c r="I64" s="371"/>
      <c r="J64" s="371"/>
      <c r="K64" s="249"/>
    </row>
    <row r="65" spans="2:11" ht="15" customHeight="1" x14ac:dyDescent="0.35">
      <c r="B65" s="248"/>
      <c r="C65" s="253"/>
      <c r="D65" s="370" t="s">
        <v>612</v>
      </c>
      <c r="E65" s="370"/>
      <c r="F65" s="370"/>
      <c r="G65" s="370"/>
      <c r="H65" s="370"/>
      <c r="I65" s="370"/>
      <c r="J65" s="370"/>
      <c r="K65" s="249"/>
    </row>
    <row r="66" spans="2:11" ht="15" customHeight="1" x14ac:dyDescent="0.35">
      <c r="B66" s="248"/>
      <c r="C66" s="253"/>
      <c r="D66" s="370" t="s">
        <v>613</v>
      </c>
      <c r="E66" s="370"/>
      <c r="F66" s="370"/>
      <c r="G66" s="370"/>
      <c r="H66" s="370"/>
      <c r="I66" s="370"/>
      <c r="J66" s="370"/>
      <c r="K66" s="249"/>
    </row>
    <row r="67" spans="2:11" ht="15" customHeight="1" x14ac:dyDescent="0.35">
      <c r="B67" s="248"/>
      <c r="C67" s="253"/>
      <c r="D67" s="370" t="s">
        <v>614</v>
      </c>
      <c r="E67" s="370"/>
      <c r="F67" s="370"/>
      <c r="G67" s="370"/>
      <c r="H67" s="370"/>
      <c r="I67" s="370"/>
      <c r="J67" s="370"/>
      <c r="K67" s="249"/>
    </row>
    <row r="68" spans="2:11" ht="15" customHeight="1" x14ac:dyDescent="0.35">
      <c r="B68" s="248"/>
      <c r="C68" s="253"/>
      <c r="D68" s="370" t="s">
        <v>615</v>
      </c>
      <c r="E68" s="370"/>
      <c r="F68" s="370"/>
      <c r="G68" s="370"/>
      <c r="H68" s="370"/>
      <c r="I68" s="370"/>
      <c r="J68" s="370"/>
      <c r="K68" s="249"/>
    </row>
    <row r="69" spans="2:11" ht="12.75" customHeight="1" x14ac:dyDescent="0.35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 x14ac:dyDescent="0.35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 x14ac:dyDescent="0.35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 x14ac:dyDescent="0.35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 x14ac:dyDescent="0.35">
      <c r="B73" s="265"/>
      <c r="C73" s="372" t="s">
        <v>91</v>
      </c>
      <c r="D73" s="372"/>
      <c r="E73" s="372"/>
      <c r="F73" s="372"/>
      <c r="G73" s="372"/>
      <c r="H73" s="372"/>
      <c r="I73" s="372"/>
      <c r="J73" s="372"/>
      <c r="K73" s="266"/>
    </row>
    <row r="74" spans="2:11" ht="17.25" customHeight="1" x14ac:dyDescent="0.35">
      <c r="B74" s="265"/>
      <c r="C74" s="267" t="s">
        <v>616</v>
      </c>
      <c r="D74" s="267"/>
      <c r="E74" s="267"/>
      <c r="F74" s="267" t="s">
        <v>617</v>
      </c>
      <c r="G74" s="268"/>
      <c r="H74" s="267" t="s">
        <v>112</v>
      </c>
      <c r="I74" s="267" t="s">
        <v>58</v>
      </c>
      <c r="J74" s="267" t="s">
        <v>618</v>
      </c>
      <c r="K74" s="266"/>
    </row>
    <row r="75" spans="2:11" ht="17.25" customHeight="1" x14ac:dyDescent="0.35">
      <c r="B75" s="265"/>
      <c r="C75" s="269" t="s">
        <v>619</v>
      </c>
      <c r="D75" s="269"/>
      <c r="E75" s="269"/>
      <c r="F75" s="270" t="s">
        <v>620</v>
      </c>
      <c r="G75" s="271"/>
      <c r="H75" s="269"/>
      <c r="I75" s="269"/>
      <c r="J75" s="269" t="s">
        <v>621</v>
      </c>
      <c r="K75" s="266"/>
    </row>
    <row r="76" spans="2:11" ht="5.25" customHeight="1" x14ac:dyDescent="0.35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 x14ac:dyDescent="0.35">
      <c r="B77" s="265"/>
      <c r="C77" s="255" t="s">
        <v>54</v>
      </c>
      <c r="D77" s="272"/>
      <c r="E77" s="272"/>
      <c r="F77" s="274" t="s">
        <v>622</v>
      </c>
      <c r="G77" s="273"/>
      <c r="H77" s="255" t="s">
        <v>623</v>
      </c>
      <c r="I77" s="255" t="s">
        <v>624</v>
      </c>
      <c r="J77" s="255">
        <v>20</v>
      </c>
      <c r="K77" s="266"/>
    </row>
    <row r="78" spans="2:11" ht="15" customHeight="1" x14ac:dyDescent="0.35">
      <c r="B78" s="265"/>
      <c r="C78" s="255" t="s">
        <v>625</v>
      </c>
      <c r="D78" s="255"/>
      <c r="E78" s="255"/>
      <c r="F78" s="274" t="s">
        <v>622</v>
      </c>
      <c r="G78" s="273"/>
      <c r="H78" s="255" t="s">
        <v>626</v>
      </c>
      <c r="I78" s="255" t="s">
        <v>624</v>
      </c>
      <c r="J78" s="255">
        <v>120</v>
      </c>
      <c r="K78" s="266"/>
    </row>
    <row r="79" spans="2:11" ht="15" customHeight="1" x14ac:dyDescent="0.35">
      <c r="B79" s="275"/>
      <c r="C79" s="255" t="s">
        <v>627</v>
      </c>
      <c r="D79" s="255"/>
      <c r="E79" s="255"/>
      <c r="F79" s="274" t="s">
        <v>628</v>
      </c>
      <c r="G79" s="273"/>
      <c r="H79" s="255" t="s">
        <v>629</v>
      </c>
      <c r="I79" s="255" t="s">
        <v>624</v>
      </c>
      <c r="J79" s="255">
        <v>50</v>
      </c>
      <c r="K79" s="266"/>
    </row>
    <row r="80" spans="2:11" ht="15" customHeight="1" x14ac:dyDescent="0.35">
      <c r="B80" s="275"/>
      <c r="C80" s="255" t="s">
        <v>630</v>
      </c>
      <c r="D80" s="255"/>
      <c r="E80" s="255"/>
      <c r="F80" s="274" t="s">
        <v>622</v>
      </c>
      <c r="G80" s="273"/>
      <c r="H80" s="255" t="s">
        <v>631</v>
      </c>
      <c r="I80" s="255" t="s">
        <v>632</v>
      </c>
      <c r="J80" s="255"/>
      <c r="K80" s="266"/>
    </row>
    <row r="81" spans="2:11" ht="15" customHeight="1" x14ac:dyDescent="0.35">
      <c r="B81" s="275"/>
      <c r="C81" s="276" t="s">
        <v>633</v>
      </c>
      <c r="D81" s="276"/>
      <c r="E81" s="276"/>
      <c r="F81" s="277" t="s">
        <v>628</v>
      </c>
      <c r="G81" s="276"/>
      <c r="H81" s="276" t="s">
        <v>634</v>
      </c>
      <c r="I81" s="276" t="s">
        <v>624</v>
      </c>
      <c r="J81" s="276">
        <v>15</v>
      </c>
      <c r="K81" s="266"/>
    </row>
    <row r="82" spans="2:11" ht="15" customHeight="1" x14ac:dyDescent="0.35">
      <c r="B82" s="275"/>
      <c r="C82" s="276" t="s">
        <v>635</v>
      </c>
      <c r="D82" s="276"/>
      <c r="E82" s="276"/>
      <c r="F82" s="277" t="s">
        <v>628</v>
      </c>
      <c r="G82" s="276"/>
      <c r="H82" s="276" t="s">
        <v>636</v>
      </c>
      <c r="I82" s="276" t="s">
        <v>624</v>
      </c>
      <c r="J82" s="276">
        <v>15</v>
      </c>
      <c r="K82" s="266"/>
    </row>
    <row r="83" spans="2:11" ht="15" customHeight="1" x14ac:dyDescent="0.35">
      <c r="B83" s="275"/>
      <c r="C83" s="276" t="s">
        <v>637</v>
      </c>
      <c r="D83" s="276"/>
      <c r="E83" s="276"/>
      <c r="F83" s="277" t="s">
        <v>628</v>
      </c>
      <c r="G83" s="276"/>
      <c r="H83" s="276" t="s">
        <v>638</v>
      </c>
      <c r="I83" s="276" t="s">
        <v>624</v>
      </c>
      <c r="J83" s="276">
        <v>20</v>
      </c>
      <c r="K83" s="266"/>
    </row>
    <row r="84" spans="2:11" ht="15" customHeight="1" x14ac:dyDescent="0.35">
      <c r="B84" s="275"/>
      <c r="C84" s="276" t="s">
        <v>639</v>
      </c>
      <c r="D84" s="276"/>
      <c r="E84" s="276"/>
      <c r="F84" s="277" t="s">
        <v>628</v>
      </c>
      <c r="G84" s="276"/>
      <c r="H84" s="276" t="s">
        <v>640</v>
      </c>
      <c r="I84" s="276" t="s">
        <v>624</v>
      </c>
      <c r="J84" s="276">
        <v>20</v>
      </c>
      <c r="K84" s="266"/>
    </row>
    <row r="85" spans="2:11" ht="15" customHeight="1" x14ac:dyDescent="0.35">
      <c r="B85" s="275"/>
      <c r="C85" s="255" t="s">
        <v>641</v>
      </c>
      <c r="D85" s="255"/>
      <c r="E85" s="255"/>
      <c r="F85" s="274" t="s">
        <v>628</v>
      </c>
      <c r="G85" s="273"/>
      <c r="H85" s="255" t="s">
        <v>642</v>
      </c>
      <c r="I85" s="255" t="s">
        <v>624</v>
      </c>
      <c r="J85" s="255">
        <v>50</v>
      </c>
      <c r="K85" s="266"/>
    </row>
    <row r="86" spans="2:11" ht="15" customHeight="1" x14ac:dyDescent="0.35">
      <c r="B86" s="275"/>
      <c r="C86" s="255" t="s">
        <v>643</v>
      </c>
      <c r="D86" s="255"/>
      <c r="E86" s="255"/>
      <c r="F86" s="274" t="s">
        <v>628</v>
      </c>
      <c r="G86" s="273"/>
      <c r="H86" s="255" t="s">
        <v>644</v>
      </c>
      <c r="I86" s="255" t="s">
        <v>624</v>
      </c>
      <c r="J86" s="255">
        <v>20</v>
      </c>
      <c r="K86" s="266"/>
    </row>
    <row r="87" spans="2:11" ht="15" customHeight="1" x14ac:dyDescent="0.35">
      <c r="B87" s="275"/>
      <c r="C87" s="255" t="s">
        <v>645</v>
      </c>
      <c r="D87" s="255"/>
      <c r="E87" s="255"/>
      <c r="F87" s="274" t="s">
        <v>628</v>
      </c>
      <c r="G87" s="273"/>
      <c r="H87" s="255" t="s">
        <v>646</v>
      </c>
      <c r="I87" s="255" t="s">
        <v>624</v>
      </c>
      <c r="J87" s="255">
        <v>20</v>
      </c>
      <c r="K87" s="266"/>
    </row>
    <row r="88" spans="2:11" ht="15" customHeight="1" x14ac:dyDescent="0.35">
      <c r="B88" s="275"/>
      <c r="C88" s="255" t="s">
        <v>647</v>
      </c>
      <c r="D88" s="255"/>
      <c r="E88" s="255"/>
      <c r="F88" s="274" t="s">
        <v>628</v>
      </c>
      <c r="G88" s="273"/>
      <c r="H88" s="255" t="s">
        <v>648</v>
      </c>
      <c r="I88" s="255" t="s">
        <v>624</v>
      </c>
      <c r="J88" s="255">
        <v>50</v>
      </c>
      <c r="K88" s="266"/>
    </row>
    <row r="89" spans="2:11" ht="15" customHeight="1" x14ac:dyDescent="0.35">
      <c r="B89" s="275"/>
      <c r="C89" s="255" t="s">
        <v>649</v>
      </c>
      <c r="D89" s="255"/>
      <c r="E89" s="255"/>
      <c r="F89" s="274" t="s">
        <v>628</v>
      </c>
      <c r="G89" s="273"/>
      <c r="H89" s="255" t="s">
        <v>649</v>
      </c>
      <c r="I89" s="255" t="s">
        <v>624</v>
      </c>
      <c r="J89" s="255">
        <v>50</v>
      </c>
      <c r="K89" s="266"/>
    </row>
    <row r="90" spans="2:11" ht="15" customHeight="1" x14ac:dyDescent="0.35">
      <c r="B90" s="275"/>
      <c r="C90" s="255" t="s">
        <v>117</v>
      </c>
      <c r="D90" s="255"/>
      <c r="E90" s="255"/>
      <c r="F90" s="274" t="s">
        <v>628</v>
      </c>
      <c r="G90" s="273"/>
      <c r="H90" s="255" t="s">
        <v>650</v>
      </c>
      <c r="I90" s="255" t="s">
        <v>624</v>
      </c>
      <c r="J90" s="255">
        <v>255</v>
      </c>
      <c r="K90" s="266"/>
    </row>
    <row r="91" spans="2:11" ht="15" customHeight="1" x14ac:dyDescent="0.35">
      <c r="B91" s="275"/>
      <c r="C91" s="255" t="s">
        <v>651</v>
      </c>
      <c r="D91" s="255"/>
      <c r="E91" s="255"/>
      <c r="F91" s="274" t="s">
        <v>622</v>
      </c>
      <c r="G91" s="273"/>
      <c r="H91" s="255" t="s">
        <v>652</v>
      </c>
      <c r="I91" s="255" t="s">
        <v>653</v>
      </c>
      <c r="J91" s="255"/>
      <c r="K91" s="266"/>
    </row>
    <row r="92" spans="2:11" ht="15" customHeight="1" x14ac:dyDescent="0.35">
      <c r="B92" s="275"/>
      <c r="C92" s="255" t="s">
        <v>654</v>
      </c>
      <c r="D92" s="255"/>
      <c r="E92" s="255"/>
      <c r="F92" s="274" t="s">
        <v>622</v>
      </c>
      <c r="G92" s="273"/>
      <c r="H92" s="255" t="s">
        <v>655</v>
      </c>
      <c r="I92" s="255" t="s">
        <v>656</v>
      </c>
      <c r="J92" s="255"/>
      <c r="K92" s="266"/>
    </row>
    <row r="93" spans="2:11" ht="15" customHeight="1" x14ac:dyDescent="0.35">
      <c r="B93" s="275"/>
      <c r="C93" s="255" t="s">
        <v>657</v>
      </c>
      <c r="D93" s="255"/>
      <c r="E93" s="255"/>
      <c r="F93" s="274" t="s">
        <v>622</v>
      </c>
      <c r="G93" s="273"/>
      <c r="H93" s="255" t="s">
        <v>657</v>
      </c>
      <c r="I93" s="255" t="s">
        <v>656</v>
      </c>
      <c r="J93" s="255"/>
      <c r="K93" s="266"/>
    </row>
    <row r="94" spans="2:11" ht="15" customHeight="1" x14ac:dyDescent="0.35">
      <c r="B94" s="275"/>
      <c r="C94" s="255" t="s">
        <v>39</v>
      </c>
      <c r="D94" s="255"/>
      <c r="E94" s="255"/>
      <c r="F94" s="274" t="s">
        <v>622</v>
      </c>
      <c r="G94" s="273"/>
      <c r="H94" s="255" t="s">
        <v>658</v>
      </c>
      <c r="I94" s="255" t="s">
        <v>656</v>
      </c>
      <c r="J94" s="255"/>
      <c r="K94" s="266"/>
    </row>
    <row r="95" spans="2:11" ht="15" customHeight="1" x14ac:dyDescent="0.35">
      <c r="B95" s="275"/>
      <c r="C95" s="255" t="s">
        <v>49</v>
      </c>
      <c r="D95" s="255"/>
      <c r="E95" s="255"/>
      <c r="F95" s="274" t="s">
        <v>622</v>
      </c>
      <c r="G95" s="273"/>
      <c r="H95" s="255" t="s">
        <v>659</v>
      </c>
      <c r="I95" s="255" t="s">
        <v>656</v>
      </c>
      <c r="J95" s="255"/>
      <c r="K95" s="266"/>
    </row>
    <row r="96" spans="2:11" ht="15" customHeight="1" x14ac:dyDescent="0.35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 x14ac:dyDescent="0.35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 x14ac:dyDescent="0.35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 x14ac:dyDescent="0.35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 x14ac:dyDescent="0.35">
      <c r="B100" s="265"/>
      <c r="C100" s="372" t="s">
        <v>660</v>
      </c>
      <c r="D100" s="372"/>
      <c r="E100" s="372"/>
      <c r="F100" s="372"/>
      <c r="G100" s="372"/>
      <c r="H100" s="372"/>
      <c r="I100" s="372"/>
      <c r="J100" s="372"/>
      <c r="K100" s="266"/>
    </row>
    <row r="101" spans="2:11" ht="17.25" customHeight="1" x14ac:dyDescent="0.35">
      <c r="B101" s="265"/>
      <c r="C101" s="267" t="s">
        <v>616</v>
      </c>
      <c r="D101" s="267"/>
      <c r="E101" s="267"/>
      <c r="F101" s="267" t="s">
        <v>617</v>
      </c>
      <c r="G101" s="268"/>
      <c r="H101" s="267" t="s">
        <v>112</v>
      </c>
      <c r="I101" s="267" t="s">
        <v>58</v>
      </c>
      <c r="J101" s="267" t="s">
        <v>618</v>
      </c>
      <c r="K101" s="266"/>
    </row>
    <row r="102" spans="2:11" ht="17.25" customHeight="1" x14ac:dyDescent="0.35">
      <c r="B102" s="265"/>
      <c r="C102" s="269" t="s">
        <v>619</v>
      </c>
      <c r="D102" s="269"/>
      <c r="E102" s="269"/>
      <c r="F102" s="270" t="s">
        <v>620</v>
      </c>
      <c r="G102" s="271"/>
      <c r="H102" s="269"/>
      <c r="I102" s="269"/>
      <c r="J102" s="269" t="s">
        <v>621</v>
      </c>
      <c r="K102" s="266"/>
    </row>
    <row r="103" spans="2:11" ht="5.25" customHeight="1" x14ac:dyDescent="0.35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 x14ac:dyDescent="0.35">
      <c r="B104" s="265"/>
      <c r="C104" s="255" t="s">
        <v>54</v>
      </c>
      <c r="D104" s="272"/>
      <c r="E104" s="272"/>
      <c r="F104" s="274" t="s">
        <v>622</v>
      </c>
      <c r="G104" s="283"/>
      <c r="H104" s="255" t="s">
        <v>661</v>
      </c>
      <c r="I104" s="255" t="s">
        <v>624</v>
      </c>
      <c r="J104" s="255">
        <v>20</v>
      </c>
      <c r="K104" s="266"/>
    </row>
    <row r="105" spans="2:11" ht="15" customHeight="1" x14ac:dyDescent="0.35">
      <c r="B105" s="265"/>
      <c r="C105" s="255" t="s">
        <v>625</v>
      </c>
      <c r="D105" s="255"/>
      <c r="E105" s="255"/>
      <c r="F105" s="274" t="s">
        <v>622</v>
      </c>
      <c r="G105" s="255"/>
      <c r="H105" s="255" t="s">
        <v>661</v>
      </c>
      <c r="I105" s="255" t="s">
        <v>624</v>
      </c>
      <c r="J105" s="255">
        <v>120</v>
      </c>
      <c r="K105" s="266"/>
    </row>
    <row r="106" spans="2:11" ht="15" customHeight="1" x14ac:dyDescent="0.35">
      <c r="B106" s="275"/>
      <c r="C106" s="255" t="s">
        <v>627</v>
      </c>
      <c r="D106" s="255"/>
      <c r="E106" s="255"/>
      <c r="F106" s="274" t="s">
        <v>628</v>
      </c>
      <c r="G106" s="255"/>
      <c r="H106" s="255" t="s">
        <v>661</v>
      </c>
      <c r="I106" s="255" t="s">
        <v>624</v>
      </c>
      <c r="J106" s="255">
        <v>50</v>
      </c>
      <c r="K106" s="266"/>
    </row>
    <row r="107" spans="2:11" ht="15" customHeight="1" x14ac:dyDescent="0.35">
      <c r="B107" s="275"/>
      <c r="C107" s="255" t="s">
        <v>630</v>
      </c>
      <c r="D107" s="255"/>
      <c r="E107" s="255"/>
      <c r="F107" s="274" t="s">
        <v>622</v>
      </c>
      <c r="G107" s="255"/>
      <c r="H107" s="255" t="s">
        <v>661</v>
      </c>
      <c r="I107" s="255" t="s">
        <v>632</v>
      </c>
      <c r="J107" s="255"/>
      <c r="K107" s="266"/>
    </row>
    <row r="108" spans="2:11" ht="15" customHeight="1" x14ac:dyDescent="0.35">
      <c r="B108" s="275"/>
      <c r="C108" s="255" t="s">
        <v>641</v>
      </c>
      <c r="D108" s="255"/>
      <c r="E108" s="255"/>
      <c r="F108" s="274" t="s">
        <v>628</v>
      </c>
      <c r="G108" s="255"/>
      <c r="H108" s="255" t="s">
        <v>661</v>
      </c>
      <c r="I108" s="255" t="s">
        <v>624</v>
      </c>
      <c r="J108" s="255">
        <v>50</v>
      </c>
      <c r="K108" s="266"/>
    </row>
    <row r="109" spans="2:11" ht="15" customHeight="1" x14ac:dyDescent="0.35">
      <c r="B109" s="275"/>
      <c r="C109" s="255" t="s">
        <v>649</v>
      </c>
      <c r="D109" s="255"/>
      <c r="E109" s="255"/>
      <c r="F109" s="274" t="s">
        <v>628</v>
      </c>
      <c r="G109" s="255"/>
      <c r="H109" s="255" t="s">
        <v>661</v>
      </c>
      <c r="I109" s="255" t="s">
        <v>624</v>
      </c>
      <c r="J109" s="255">
        <v>50</v>
      </c>
      <c r="K109" s="266"/>
    </row>
    <row r="110" spans="2:11" ht="15" customHeight="1" x14ac:dyDescent="0.35">
      <c r="B110" s="275"/>
      <c r="C110" s="255" t="s">
        <v>647</v>
      </c>
      <c r="D110" s="255"/>
      <c r="E110" s="255"/>
      <c r="F110" s="274" t="s">
        <v>628</v>
      </c>
      <c r="G110" s="255"/>
      <c r="H110" s="255" t="s">
        <v>661</v>
      </c>
      <c r="I110" s="255" t="s">
        <v>624</v>
      </c>
      <c r="J110" s="255">
        <v>50</v>
      </c>
      <c r="K110" s="266"/>
    </row>
    <row r="111" spans="2:11" ht="15" customHeight="1" x14ac:dyDescent="0.35">
      <c r="B111" s="275"/>
      <c r="C111" s="255" t="s">
        <v>54</v>
      </c>
      <c r="D111" s="255"/>
      <c r="E111" s="255"/>
      <c r="F111" s="274" t="s">
        <v>622</v>
      </c>
      <c r="G111" s="255"/>
      <c r="H111" s="255" t="s">
        <v>662</v>
      </c>
      <c r="I111" s="255" t="s">
        <v>624</v>
      </c>
      <c r="J111" s="255">
        <v>20</v>
      </c>
      <c r="K111" s="266"/>
    </row>
    <row r="112" spans="2:11" ht="15" customHeight="1" x14ac:dyDescent="0.35">
      <c r="B112" s="275"/>
      <c r="C112" s="255" t="s">
        <v>663</v>
      </c>
      <c r="D112" s="255"/>
      <c r="E112" s="255"/>
      <c r="F112" s="274" t="s">
        <v>622</v>
      </c>
      <c r="G112" s="255"/>
      <c r="H112" s="255" t="s">
        <v>664</v>
      </c>
      <c r="I112" s="255" t="s">
        <v>624</v>
      </c>
      <c r="J112" s="255">
        <v>120</v>
      </c>
      <c r="K112" s="266"/>
    </row>
    <row r="113" spans="2:11" ht="15" customHeight="1" x14ac:dyDescent="0.35">
      <c r="B113" s="275"/>
      <c r="C113" s="255" t="s">
        <v>39</v>
      </c>
      <c r="D113" s="255"/>
      <c r="E113" s="255"/>
      <c r="F113" s="274" t="s">
        <v>622</v>
      </c>
      <c r="G113" s="255"/>
      <c r="H113" s="255" t="s">
        <v>665</v>
      </c>
      <c r="I113" s="255" t="s">
        <v>656</v>
      </c>
      <c r="J113" s="255"/>
      <c r="K113" s="266"/>
    </row>
    <row r="114" spans="2:11" ht="15" customHeight="1" x14ac:dyDescent="0.35">
      <c r="B114" s="275"/>
      <c r="C114" s="255" t="s">
        <v>49</v>
      </c>
      <c r="D114" s="255"/>
      <c r="E114" s="255"/>
      <c r="F114" s="274" t="s">
        <v>622</v>
      </c>
      <c r="G114" s="255"/>
      <c r="H114" s="255" t="s">
        <v>666</v>
      </c>
      <c r="I114" s="255" t="s">
        <v>656</v>
      </c>
      <c r="J114" s="255"/>
      <c r="K114" s="266"/>
    </row>
    <row r="115" spans="2:11" ht="15" customHeight="1" x14ac:dyDescent="0.35">
      <c r="B115" s="275"/>
      <c r="C115" s="255" t="s">
        <v>58</v>
      </c>
      <c r="D115" s="255"/>
      <c r="E115" s="255"/>
      <c r="F115" s="274" t="s">
        <v>622</v>
      </c>
      <c r="G115" s="255"/>
      <c r="H115" s="255" t="s">
        <v>667</v>
      </c>
      <c r="I115" s="255" t="s">
        <v>668</v>
      </c>
      <c r="J115" s="255"/>
      <c r="K115" s="266"/>
    </row>
    <row r="116" spans="2:11" ht="15" customHeight="1" x14ac:dyDescent="0.35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 x14ac:dyDescent="0.35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 x14ac:dyDescent="0.35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 x14ac:dyDescent="0.35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 x14ac:dyDescent="0.35">
      <c r="B120" s="290"/>
      <c r="C120" s="367" t="s">
        <v>669</v>
      </c>
      <c r="D120" s="367"/>
      <c r="E120" s="367"/>
      <c r="F120" s="367"/>
      <c r="G120" s="367"/>
      <c r="H120" s="367"/>
      <c r="I120" s="367"/>
      <c r="J120" s="367"/>
      <c r="K120" s="291"/>
    </row>
    <row r="121" spans="2:11" ht="17.25" customHeight="1" x14ac:dyDescent="0.35">
      <c r="B121" s="292"/>
      <c r="C121" s="267" t="s">
        <v>616</v>
      </c>
      <c r="D121" s="267"/>
      <c r="E121" s="267"/>
      <c r="F121" s="267" t="s">
        <v>617</v>
      </c>
      <c r="G121" s="268"/>
      <c r="H121" s="267" t="s">
        <v>112</v>
      </c>
      <c r="I121" s="267" t="s">
        <v>58</v>
      </c>
      <c r="J121" s="267" t="s">
        <v>618</v>
      </c>
      <c r="K121" s="293"/>
    </row>
    <row r="122" spans="2:11" ht="17.25" customHeight="1" x14ac:dyDescent="0.35">
      <c r="B122" s="292"/>
      <c r="C122" s="269" t="s">
        <v>619</v>
      </c>
      <c r="D122" s="269"/>
      <c r="E122" s="269"/>
      <c r="F122" s="270" t="s">
        <v>620</v>
      </c>
      <c r="G122" s="271"/>
      <c r="H122" s="269"/>
      <c r="I122" s="269"/>
      <c r="J122" s="269" t="s">
        <v>621</v>
      </c>
      <c r="K122" s="293"/>
    </row>
    <row r="123" spans="2:11" ht="5.25" customHeight="1" x14ac:dyDescent="0.35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 x14ac:dyDescent="0.35">
      <c r="B124" s="294"/>
      <c r="C124" s="255" t="s">
        <v>625</v>
      </c>
      <c r="D124" s="272"/>
      <c r="E124" s="272"/>
      <c r="F124" s="274" t="s">
        <v>622</v>
      </c>
      <c r="G124" s="255"/>
      <c r="H124" s="255" t="s">
        <v>661</v>
      </c>
      <c r="I124" s="255" t="s">
        <v>624</v>
      </c>
      <c r="J124" s="255">
        <v>120</v>
      </c>
      <c r="K124" s="296"/>
    </row>
    <row r="125" spans="2:11" ht="15" customHeight="1" x14ac:dyDescent="0.35">
      <c r="B125" s="294"/>
      <c r="C125" s="255" t="s">
        <v>670</v>
      </c>
      <c r="D125" s="255"/>
      <c r="E125" s="255"/>
      <c r="F125" s="274" t="s">
        <v>622</v>
      </c>
      <c r="G125" s="255"/>
      <c r="H125" s="255" t="s">
        <v>671</v>
      </c>
      <c r="I125" s="255" t="s">
        <v>624</v>
      </c>
      <c r="J125" s="255" t="s">
        <v>672</v>
      </c>
      <c r="K125" s="296"/>
    </row>
    <row r="126" spans="2:11" ht="15" customHeight="1" x14ac:dyDescent="0.35">
      <c r="B126" s="294"/>
      <c r="C126" s="255" t="s">
        <v>571</v>
      </c>
      <c r="D126" s="255"/>
      <c r="E126" s="255"/>
      <c r="F126" s="274" t="s">
        <v>622</v>
      </c>
      <c r="G126" s="255"/>
      <c r="H126" s="255" t="s">
        <v>673</v>
      </c>
      <c r="I126" s="255" t="s">
        <v>624</v>
      </c>
      <c r="J126" s="255" t="s">
        <v>672</v>
      </c>
      <c r="K126" s="296"/>
    </row>
    <row r="127" spans="2:11" ht="15" customHeight="1" x14ac:dyDescent="0.35">
      <c r="B127" s="294"/>
      <c r="C127" s="255" t="s">
        <v>633</v>
      </c>
      <c r="D127" s="255"/>
      <c r="E127" s="255"/>
      <c r="F127" s="274" t="s">
        <v>628</v>
      </c>
      <c r="G127" s="255"/>
      <c r="H127" s="255" t="s">
        <v>634</v>
      </c>
      <c r="I127" s="255" t="s">
        <v>624</v>
      </c>
      <c r="J127" s="255">
        <v>15</v>
      </c>
      <c r="K127" s="296"/>
    </row>
    <row r="128" spans="2:11" ht="15" customHeight="1" x14ac:dyDescent="0.35">
      <c r="B128" s="294"/>
      <c r="C128" s="276" t="s">
        <v>635</v>
      </c>
      <c r="D128" s="276"/>
      <c r="E128" s="276"/>
      <c r="F128" s="277" t="s">
        <v>628</v>
      </c>
      <c r="G128" s="276"/>
      <c r="H128" s="276" t="s">
        <v>636</v>
      </c>
      <c r="I128" s="276" t="s">
        <v>624</v>
      </c>
      <c r="J128" s="276">
        <v>15</v>
      </c>
      <c r="K128" s="296"/>
    </row>
    <row r="129" spans="2:11" ht="15" customHeight="1" x14ac:dyDescent="0.35">
      <c r="B129" s="294"/>
      <c r="C129" s="276" t="s">
        <v>637</v>
      </c>
      <c r="D129" s="276"/>
      <c r="E129" s="276"/>
      <c r="F129" s="277" t="s">
        <v>628</v>
      </c>
      <c r="G129" s="276"/>
      <c r="H129" s="276" t="s">
        <v>638</v>
      </c>
      <c r="I129" s="276" t="s">
        <v>624</v>
      </c>
      <c r="J129" s="276">
        <v>20</v>
      </c>
      <c r="K129" s="296"/>
    </row>
    <row r="130" spans="2:11" ht="15" customHeight="1" x14ac:dyDescent="0.35">
      <c r="B130" s="294"/>
      <c r="C130" s="276" t="s">
        <v>639</v>
      </c>
      <c r="D130" s="276"/>
      <c r="E130" s="276"/>
      <c r="F130" s="277" t="s">
        <v>628</v>
      </c>
      <c r="G130" s="276"/>
      <c r="H130" s="276" t="s">
        <v>640</v>
      </c>
      <c r="I130" s="276" t="s">
        <v>624</v>
      </c>
      <c r="J130" s="276">
        <v>20</v>
      </c>
      <c r="K130" s="296"/>
    </row>
    <row r="131" spans="2:11" ht="15" customHeight="1" x14ac:dyDescent="0.35">
      <c r="B131" s="294"/>
      <c r="C131" s="255" t="s">
        <v>627</v>
      </c>
      <c r="D131" s="255"/>
      <c r="E131" s="255"/>
      <c r="F131" s="274" t="s">
        <v>628</v>
      </c>
      <c r="G131" s="255"/>
      <c r="H131" s="255" t="s">
        <v>661</v>
      </c>
      <c r="I131" s="255" t="s">
        <v>624</v>
      </c>
      <c r="J131" s="255">
        <v>50</v>
      </c>
      <c r="K131" s="296"/>
    </row>
    <row r="132" spans="2:11" ht="15" customHeight="1" x14ac:dyDescent="0.35">
      <c r="B132" s="294"/>
      <c r="C132" s="255" t="s">
        <v>641</v>
      </c>
      <c r="D132" s="255"/>
      <c r="E132" s="255"/>
      <c r="F132" s="274" t="s">
        <v>628</v>
      </c>
      <c r="G132" s="255"/>
      <c r="H132" s="255" t="s">
        <v>661</v>
      </c>
      <c r="I132" s="255" t="s">
        <v>624</v>
      </c>
      <c r="J132" s="255">
        <v>50</v>
      </c>
      <c r="K132" s="296"/>
    </row>
    <row r="133" spans="2:11" ht="15" customHeight="1" x14ac:dyDescent="0.35">
      <c r="B133" s="294"/>
      <c r="C133" s="255" t="s">
        <v>647</v>
      </c>
      <c r="D133" s="255"/>
      <c r="E133" s="255"/>
      <c r="F133" s="274" t="s">
        <v>628</v>
      </c>
      <c r="G133" s="255"/>
      <c r="H133" s="255" t="s">
        <v>661</v>
      </c>
      <c r="I133" s="255" t="s">
        <v>624</v>
      </c>
      <c r="J133" s="255">
        <v>50</v>
      </c>
      <c r="K133" s="296"/>
    </row>
    <row r="134" spans="2:11" ht="15" customHeight="1" x14ac:dyDescent="0.35">
      <c r="B134" s="294"/>
      <c r="C134" s="255" t="s">
        <v>649</v>
      </c>
      <c r="D134" s="255"/>
      <c r="E134" s="255"/>
      <c r="F134" s="274" t="s">
        <v>628</v>
      </c>
      <c r="G134" s="255"/>
      <c r="H134" s="255" t="s">
        <v>661</v>
      </c>
      <c r="I134" s="255" t="s">
        <v>624</v>
      </c>
      <c r="J134" s="255">
        <v>50</v>
      </c>
      <c r="K134" s="296"/>
    </row>
    <row r="135" spans="2:11" ht="15" customHeight="1" x14ac:dyDescent="0.35">
      <c r="B135" s="294"/>
      <c r="C135" s="255" t="s">
        <v>117</v>
      </c>
      <c r="D135" s="255"/>
      <c r="E135" s="255"/>
      <c r="F135" s="274" t="s">
        <v>628</v>
      </c>
      <c r="G135" s="255"/>
      <c r="H135" s="255" t="s">
        <v>674</v>
      </c>
      <c r="I135" s="255" t="s">
        <v>624</v>
      </c>
      <c r="J135" s="255">
        <v>255</v>
      </c>
      <c r="K135" s="296"/>
    </row>
    <row r="136" spans="2:11" ht="15" customHeight="1" x14ac:dyDescent="0.35">
      <c r="B136" s="294"/>
      <c r="C136" s="255" t="s">
        <v>651</v>
      </c>
      <c r="D136" s="255"/>
      <c r="E136" s="255"/>
      <c r="F136" s="274" t="s">
        <v>622</v>
      </c>
      <c r="G136" s="255"/>
      <c r="H136" s="255" t="s">
        <v>675</v>
      </c>
      <c r="I136" s="255" t="s">
        <v>653</v>
      </c>
      <c r="J136" s="255"/>
      <c r="K136" s="296"/>
    </row>
    <row r="137" spans="2:11" ht="15" customHeight="1" x14ac:dyDescent="0.35">
      <c r="B137" s="294"/>
      <c r="C137" s="255" t="s">
        <v>654</v>
      </c>
      <c r="D137" s="255"/>
      <c r="E137" s="255"/>
      <c r="F137" s="274" t="s">
        <v>622</v>
      </c>
      <c r="G137" s="255"/>
      <c r="H137" s="255" t="s">
        <v>676</v>
      </c>
      <c r="I137" s="255" t="s">
        <v>656</v>
      </c>
      <c r="J137" s="255"/>
      <c r="K137" s="296"/>
    </row>
    <row r="138" spans="2:11" ht="15" customHeight="1" x14ac:dyDescent="0.35">
      <c r="B138" s="294"/>
      <c r="C138" s="255" t="s">
        <v>657</v>
      </c>
      <c r="D138" s="255"/>
      <c r="E138" s="255"/>
      <c r="F138" s="274" t="s">
        <v>622</v>
      </c>
      <c r="G138" s="255"/>
      <c r="H138" s="255" t="s">
        <v>657</v>
      </c>
      <c r="I138" s="255" t="s">
        <v>656</v>
      </c>
      <c r="J138" s="255"/>
      <c r="K138" s="296"/>
    </row>
    <row r="139" spans="2:11" ht="15" customHeight="1" x14ac:dyDescent="0.35">
      <c r="B139" s="294"/>
      <c r="C139" s="255" t="s">
        <v>39</v>
      </c>
      <c r="D139" s="255"/>
      <c r="E139" s="255"/>
      <c r="F139" s="274" t="s">
        <v>622</v>
      </c>
      <c r="G139" s="255"/>
      <c r="H139" s="255" t="s">
        <v>677</v>
      </c>
      <c r="I139" s="255" t="s">
        <v>656</v>
      </c>
      <c r="J139" s="255"/>
      <c r="K139" s="296"/>
    </row>
    <row r="140" spans="2:11" ht="15" customHeight="1" x14ac:dyDescent="0.35">
      <c r="B140" s="294"/>
      <c r="C140" s="255" t="s">
        <v>678</v>
      </c>
      <c r="D140" s="255"/>
      <c r="E140" s="255"/>
      <c r="F140" s="274" t="s">
        <v>622</v>
      </c>
      <c r="G140" s="255"/>
      <c r="H140" s="255" t="s">
        <v>679</v>
      </c>
      <c r="I140" s="255" t="s">
        <v>656</v>
      </c>
      <c r="J140" s="255"/>
      <c r="K140" s="296"/>
    </row>
    <row r="141" spans="2:11" ht="15" customHeight="1" x14ac:dyDescent="0.35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 x14ac:dyDescent="0.35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 x14ac:dyDescent="0.35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 x14ac:dyDescent="0.35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 x14ac:dyDescent="0.35">
      <c r="B145" s="265"/>
      <c r="C145" s="372" t="s">
        <v>680</v>
      </c>
      <c r="D145" s="372"/>
      <c r="E145" s="372"/>
      <c r="F145" s="372"/>
      <c r="G145" s="372"/>
      <c r="H145" s="372"/>
      <c r="I145" s="372"/>
      <c r="J145" s="372"/>
      <c r="K145" s="266"/>
    </row>
    <row r="146" spans="2:11" ht="17.25" customHeight="1" x14ac:dyDescent="0.35">
      <c r="B146" s="265"/>
      <c r="C146" s="267" t="s">
        <v>616</v>
      </c>
      <c r="D146" s="267"/>
      <c r="E146" s="267"/>
      <c r="F146" s="267" t="s">
        <v>617</v>
      </c>
      <c r="G146" s="268"/>
      <c r="H146" s="267" t="s">
        <v>112</v>
      </c>
      <c r="I146" s="267" t="s">
        <v>58</v>
      </c>
      <c r="J146" s="267" t="s">
        <v>618</v>
      </c>
      <c r="K146" s="266"/>
    </row>
    <row r="147" spans="2:11" ht="17.25" customHeight="1" x14ac:dyDescent="0.35">
      <c r="B147" s="265"/>
      <c r="C147" s="269" t="s">
        <v>619</v>
      </c>
      <c r="D147" s="269"/>
      <c r="E147" s="269"/>
      <c r="F147" s="270" t="s">
        <v>620</v>
      </c>
      <c r="G147" s="271"/>
      <c r="H147" s="269"/>
      <c r="I147" s="269"/>
      <c r="J147" s="269" t="s">
        <v>621</v>
      </c>
      <c r="K147" s="266"/>
    </row>
    <row r="148" spans="2:11" ht="5.25" customHeight="1" x14ac:dyDescent="0.35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 x14ac:dyDescent="0.35">
      <c r="B149" s="275"/>
      <c r="C149" s="300" t="s">
        <v>625</v>
      </c>
      <c r="D149" s="255"/>
      <c r="E149" s="255"/>
      <c r="F149" s="301" t="s">
        <v>622</v>
      </c>
      <c r="G149" s="255"/>
      <c r="H149" s="300" t="s">
        <v>661</v>
      </c>
      <c r="I149" s="300" t="s">
        <v>624</v>
      </c>
      <c r="J149" s="300">
        <v>120</v>
      </c>
      <c r="K149" s="296"/>
    </row>
    <row r="150" spans="2:11" ht="15" customHeight="1" x14ac:dyDescent="0.35">
      <c r="B150" s="275"/>
      <c r="C150" s="300" t="s">
        <v>670</v>
      </c>
      <c r="D150" s="255"/>
      <c r="E150" s="255"/>
      <c r="F150" s="301" t="s">
        <v>622</v>
      </c>
      <c r="G150" s="255"/>
      <c r="H150" s="300" t="s">
        <v>681</v>
      </c>
      <c r="I150" s="300" t="s">
        <v>624</v>
      </c>
      <c r="J150" s="300" t="s">
        <v>672</v>
      </c>
      <c r="K150" s="296"/>
    </row>
    <row r="151" spans="2:11" ht="15" customHeight="1" x14ac:dyDescent="0.35">
      <c r="B151" s="275"/>
      <c r="C151" s="300" t="s">
        <v>571</v>
      </c>
      <c r="D151" s="255"/>
      <c r="E151" s="255"/>
      <c r="F151" s="301" t="s">
        <v>622</v>
      </c>
      <c r="G151" s="255"/>
      <c r="H151" s="300" t="s">
        <v>682</v>
      </c>
      <c r="I151" s="300" t="s">
        <v>624</v>
      </c>
      <c r="J151" s="300" t="s">
        <v>672</v>
      </c>
      <c r="K151" s="296"/>
    </row>
    <row r="152" spans="2:11" ht="15" customHeight="1" x14ac:dyDescent="0.35">
      <c r="B152" s="275"/>
      <c r="C152" s="300" t="s">
        <v>627</v>
      </c>
      <c r="D152" s="255"/>
      <c r="E152" s="255"/>
      <c r="F152" s="301" t="s">
        <v>628</v>
      </c>
      <c r="G152" s="255"/>
      <c r="H152" s="300" t="s">
        <v>661</v>
      </c>
      <c r="I152" s="300" t="s">
        <v>624</v>
      </c>
      <c r="J152" s="300">
        <v>50</v>
      </c>
      <c r="K152" s="296"/>
    </row>
    <row r="153" spans="2:11" ht="15" customHeight="1" x14ac:dyDescent="0.35">
      <c r="B153" s="275"/>
      <c r="C153" s="300" t="s">
        <v>630</v>
      </c>
      <c r="D153" s="255"/>
      <c r="E153" s="255"/>
      <c r="F153" s="301" t="s">
        <v>622</v>
      </c>
      <c r="G153" s="255"/>
      <c r="H153" s="300" t="s">
        <v>661</v>
      </c>
      <c r="I153" s="300" t="s">
        <v>632</v>
      </c>
      <c r="J153" s="300"/>
      <c r="K153" s="296"/>
    </row>
    <row r="154" spans="2:11" ht="15" customHeight="1" x14ac:dyDescent="0.35">
      <c r="B154" s="275"/>
      <c r="C154" s="300" t="s">
        <v>641</v>
      </c>
      <c r="D154" s="255"/>
      <c r="E154" s="255"/>
      <c r="F154" s="301" t="s">
        <v>628</v>
      </c>
      <c r="G154" s="255"/>
      <c r="H154" s="300" t="s">
        <v>661</v>
      </c>
      <c r="I154" s="300" t="s">
        <v>624</v>
      </c>
      <c r="J154" s="300">
        <v>50</v>
      </c>
      <c r="K154" s="296"/>
    </row>
    <row r="155" spans="2:11" ht="15" customHeight="1" x14ac:dyDescent="0.35">
      <c r="B155" s="275"/>
      <c r="C155" s="300" t="s">
        <v>649</v>
      </c>
      <c r="D155" s="255"/>
      <c r="E155" s="255"/>
      <c r="F155" s="301" t="s">
        <v>628</v>
      </c>
      <c r="G155" s="255"/>
      <c r="H155" s="300" t="s">
        <v>661</v>
      </c>
      <c r="I155" s="300" t="s">
        <v>624</v>
      </c>
      <c r="J155" s="300">
        <v>50</v>
      </c>
      <c r="K155" s="296"/>
    </row>
    <row r="156" spans="2:11" ht="15" customHeight="1" x14ac:dyDescent="0.35">
      <c r="B156" s="275"/>
      <c r="C156" s="300" t="s">
        <v>647</v>
      </c>
      <c r="D156" s="255"/>
      <c r="E156" s="255"/>
      <c r="F156" s="301" t="s">
        <v>628</v>
      </c>
      <c r="G156" s="255"/>
      <c r="H156" s="300" t="s">
        <v>661</v>
      </c>
      <c r="I156" s="300" t="s">
        <v>624</v>
      </c>
      <c r="J156" s="300">
        <v>50</v>
      </c>
      <c r="K156" s="296"/>
    </row>
    <row r="157" spans="2:11" ht="15" customHeight="1" x14ac:dyDescent="0.35">
      <c r="B157" s="275"/>
      <c r="C157" s="300" t="s">
        <v>97</v>
      </c>
      <c r="D157" s="255"/>
      <c r="E157" s="255"/>
      <c r="F157" s="301" t="s">
        <v>622</v>
      </c>
      <c r="G157" s="255"/>
      <c r="H157" s="300" t="s">
        <v>683</v>
      </c>
      <c r="I157" s="300" t="s">
        <v>624</v>
      </c>
      <c r="J157" s="300" t="s">
        <v>684</v>
      </c>
      <c r="K157" s="296"/>
    </row>
    <row r="158" spans="2:11" ht="15" customHeight="1" x14ac:dyDescent="0.35">
      <c r="B158" s="275"/>
      <c r="C158" s="300" t="s">
        <v>685</v>
      </c>
      <c r="D158" s="255"/>
      <c r="E158" s="255"/>
      <c r="F158" s="301" t="s">
        <v>622</v>
      </c>
      <c r="G158" s="255"/>
      <c r="H158" s="300" t="s">
        <v>686</v>
      </c>
      <c r="I158" s="300" t="s">
        <v>656</v>
      </c>
      <c r="J158" s="300"/>
      <c r="K158" s="296"/>
    </row>
    <row r="159" spans="2:11" ht="15" customHeight="1" x14ac:dyDescent="0.35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 x14ac:dyDescent="0.35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 x14ac:dyDescent="0.35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 x14ac:dyDescent="0.35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 x14ac:dyDescent="0.35">
      <c r="B163" s="246"/>
      <c r="C163" s="367" t="s">
        <v>687</v>
      </c>
      <c r="D163" s="367"/>
      <c r="E163" s="367"/>
      <c r="F163" s="367"/>
      <c r="G163" s="367"/>
      <c r="H163" s="367"/>
      <c r="I163" s="367"/>
      <c r="J163" s="367"/>
      <c r="K163" s="247"/>
    </row>
    <row r="164" spans="2:11" ht="17.25" customHeight="1" x14ac:dyDescent="0.35">
      <c r="B164" s="246"/>
      <c r="C164" s="267" t="s">
        <v>616</v>
      </c>
      <c r="D164" s="267"/>
      <c r="E164" s="267"/>
      <c r="F164" s="267" t="s">
        <v>617</v>
      </c>
      <c r="G164" s="304"/>
      <c r="H164" s="305" t="s">
        <v>112</v>
      </c>
      <c r="I164" s="305" t="s">
        <v>58</v>
      </c>
      <c r="J164" s="267" t="s">
        <v>618</v>
      </c>
      <c r="K164" s="247"/>
    </row>
    <row r="165" spans="2:11" ht="17.25" customHeight="1" x14ac:dyDescent="0.35">
      <c r="B165" s="248"/>
      <c r="C165" s="269" t="s">
        <v>619</v>
      </c>
      <c r="D165" s="269"/>
      <c r="E165" s="269"/>
      <c r="F165" s="270" t="s">
        <v>620</v>
      </c>
      <c r="G165" s="306"/>
      <c r="H165" s="307"/>
      <c r="I165" s="307"/>
      <c r="J165" s="269" t="s">
        <v>621</v>
      </c>
      <c r="K165" s="249"/>
    </row>
    <row r="166" spans="2:11" ht="5.25" customHeight="1" x14ac:dyDescent="0.35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 x14ac:dyDescent="0.35">
      <c r="B167" s="275"/>
      <c r="C167" s="255" t="s">
        <v>625</v>
      </c>
      <c r="D167" s="255"/>
      <c r="E167" s="255"/>
      <c r="F167" s="274" t="s">
        <v>622</v>
      </c>
      <c r="G167" s="255"/>
      <c r="H167" s="255" t="s">
        <v>661</v>
      </c>
      <c r="I167" s="255" t="s">
        <v>624</v>
      </c>
      <c r="J167" s="255">
        <v>120</v>
      </c>
      <c r="K167" s="296"/>
    </row>
    <row r="168" spans="2:11" ht="15" customHeight="1" x14ac:dyDescent="0.35">
      <c r="B168" s="275"/>
      <c r="C168" s="255" t="s">
        <v>670</v>
      </c>
      <c r="D168" s="255"/>
      <c r="E168" s="255"/>
      <c r="F168" s="274" t="s">
        <v>622</v>
      </c>
      <c r="G168" s="255"/>
      <c r="H168" s="255" t="s">
        <v>671</v>
      </c>
      <c r="I168" s="255" t="s">
        <v>624</v>
      </c>
      <c r="J168" s="255" t="s">
        <v>672</v>
      </c>
      <c r="K168" s="296"/>
    </row>
    <row r="169" spans="2:11" ht="15" customHeight="1" x14ac:dyDescent="0.35">
      <c r="B169" s="275"/>
      <c r="C169" s="255" t="s">
        <v>571</v>
      </c>
      <c r="D169" s="255"/>
      <c r="E169" s="255"/>
      <c r="F169" s="274" t="s">
        <v>622</v>
      </c>
      <c r="G169" s="255"/>
      <c r="H169" s="255" t="s">
        <v>688</v>
      </c>
      <c r="I169" s="255" t="s">
        <v>624</v>
      </c>
      <c r="J169" s="255" t="s">
        <v>672</v>
      </c>
      <c r="K169" s="296"/>
    </row>
    <row r="170" spans="2:11" ht="15" customHeight="1" x14ac:dyDescent="0.35">
      <c r="B170" s="275"/>
      <c r="C170" s="255" t="s">
        <v>627</v>
      </c>
      <c r="D170" s="255"/>
      <c r="E170" s="255"/>
      <c r="F170" s="274" t="s">
        <v>628</v>
      </c>
      <c r="G170" s="255"/>
      <c r="H170" s="255" t="s">
        <v>688</v>
      </c>
      <c r="I170" s="255" t="s">
        <v>624</v>
      </c>
      <c r="J170" s="255">
        <v>50</v>
      </c>
      <c r="K170" s="296"/>
    </row>
    <row r="171" spans="2:11" ht="15" customHeight="1" x14ac:dyDescent="0.35">
      <c r="B171" s="275"/>
      <c r="C171" s="255" t="s">
        <v>630</v>
      </c>
      <c r="D171" s="255"/>
      <c r="E171" s="255"/>
      <c r="F171" s="274" t="s">
        <v>622</v>
      </c>
      <c r="G171" s="255"/>
      <c r="H171" s="255" t="s">
        <v>688</v>
      </c>
      <c r="I171" s="255" t="s">
        <v>632</v>
      </c>
      <c r="J171" s="255"/>
      <c r="K171" s="296"/>
    </row>
    <row r="172" spans="2:11" ht="15" customHeight="1" x14ac:dyDescent="0.35">
      <c r="B172" s="275"/>
      <c r="C172" s="255" t="s">
        <v>641</v>
      </c>
      <c r="D172" s="255"/>
      <c r="E172" s="255"/>
      <c r="F172" s="274" t="s">
        <v>628</v>
      </c>
      <c r="G172" s="255"/>
      <c r="H172" s="255" t="s">
        <v>688</v>
      </c>
      <c r="I172" s="255" t="s">
        <v>624</v>
      </c>
      <c r="J172" s="255">
        <v>50</v>
      </c>
      <c r="K172" s="296"/>
    </row>
    <row r="173" spans="2:11" ht="15" customHeight="1" x14ac:dyDescent="0.35">
      <c r="B173" s="275"/>
      <c r="C173" s="255" t="s">
        <v>649</v>
      </c>
      <c r="D173" s="255"/>
      <c r="E173" s="255"/>
      <c r="F173" s="274" t="s">
        <v>628</v>
      </c>
      <c r="G173" s="255"/>
      <c r="H173" s="255" t="s">
        <v>688</v>
      </c>
      <c r="I173" s="255" t="s">
        <v>624</v>
      </c>
      <c r="J173" s="255">
        <v>50</v>
      </c>
      <c r="K173" s="296"/>
    </row>
    <row r="174" spans="2:11" ht="15" customHeight="1" x14ac:dyDescent="0.35">
      <c r="B174" s="275"/>
      <c r="C174" s="255" t="s">
        <v>647</v>
      </c>
      <c r="D174" s="255"/>
      <c r="E174" s="255"/>
      <c r="F174" s="274" t="s">
        <v>628</v>
      </c>
      <c r="G174" s="255"/>
      <c r="H174" s="255" t="s">
        <v>688</v>
      </c>
      <c r="I174" s="255" t="s">
        <v>624</v>
      </c>
      <c r="J174" s="255">
        <v>50</v>
      </c>
      <c r="K174" s="296"/>
    </row>
    <row r="175" spans="2:11" ht="15" customHeight="1" x14ac:dyDescent="0.35">
      <c r="B175" s="275"/>
      <c r="C175" s="255" t="s">
        <v>111</v>
      </c>
      <c r="D175" s="255"/>
      <c r="E175" s="255"/>
      <c r="F175" s="274" t="s">
        <v>622</v>
      </c>
      <c r="G175" s="255"/>
      <c r="H175" s="255" t="s">
        <v>689</v>
      </c>
      <c r="I175" s="255" t="s">
        <v>690</v>
      </c>
      <c r="J175" s="255"/>
      <c r="K175" s="296"/>
    </row>
    <row r="176" spans="2:11" ht="15" customHeight="1" x14ac:dyDescent="0.35">
      <c r="B176" s="275"/>
      <c r="C176" s="255" t="s">
        <v>58</v>
      </c>
      <c r="D176" s="255"/>
      <c r="E176" s="255"/>
      <c r="F176" s="274" t="s">
        <v>622</v>
      </c>
      <c r="G176" s="255"/>
      <c r="H176" s="255" t="s">
        <v>691</v>
      </c>
      <c r="I176" s="255" t="s">
        <v>692</v>
      </c>
      <c r="J176" s="255">
        <v>1</v>
      </c>
      <c r="K176" s="296"/>
    </row>
    <row r="177" spans="2:11" ht="15" customHeight="1" x14ac:dyDescent="0.35">
      <c r="B177" s="275"/>
      <c r="C177" s="255" t="s">
        <v>54</v>
      </c>
      <c r="D177" s="255"/>
      <c r="E177" s="255"/>
      <c r="F177" s="274" t="s">
        <v>622</v>
      </c>
      <c r="G177" s="255"/>
      <c r="H177" s="255" t="s">
        <v>693</v>
      </c>
      <c r="I177" s="255" t="s">
        <v>624</v>
      </c>
      <c r="J177" s="255">
        <v>20</v>
      </c>
      <c r="K177" s="296"/>
    </row>
    <row r="178" spans="2:11" ht="15" customHeight="1" x14ac:dyDescent="0.35">
      <c r="B178" s="275"/>
      <c r="C178" s="255" t="s">
        <v>112</v>
      </c>
      <c r="D178" s="255"/>
      <c r="E178" s="255"/>
      <c r="F178" s="274" t="s">
        <v>622</v>
      </c>
      <c r="G178" s="255"/>
      <c r="H178" s="255" t="s">
        <v>694</v>
      </c>
      <c r="I178" s="255" t="s">
        <v>624</v>
      </c>
      <c r="J178" s="255">
        <v>255</v>
      </c>
      <c r="K178" s="296"/>
    </row>
    <row r="179" spans="2:11" ht="15" customHeight="1" x14ac:dyDescent="0.35">
      <c r="B179" s="275"/>
      <c r="C179" s="255" t="s">
        <v>113</v>
      </c>
      <c r="D179" s="255"/>
      <c r="E179" s="255"/>
      <c r="F179" s="274" t="s">
        <v>622</v>
      </c>
      <c r="G179" s="255"/>
      <c r="H179" s="255" t="s">
        <v>587</v>
      </c>
      <c r="I179" s="255" t="s">
        <v>624</v>
      </c>
      <c r="J179" s="255">
        <v>10</v>
      </c>
      <c r="K179" s="296"/>
    </row>
    <row r="180" spans="2:11" ht="15" customHeight="1" x14ac:dyDescent="0.35">
      <c r="B180" s="275"/>
      <c r="C180" s="255" t="s">
        <v>114</v>
      </c>
      <c r="D180" s="255"/>
      <c r="E180" s="255"/>
      <c r="F180" s="274" t="s">
        <v>622</v>
      </c>
      <c r="G180" s="255"/>
      <c r="H180" s="255" t="s">
        <v>695</v>
      </c>
      <c r="I180" s="255" t="s">
        <v>656</v>
      </c>
      <c r="J180" s="255"/>
      <c r="K180" s="296"/>
    </row>
    <row r="181" spans="2:11" ht="15" customHeight="1" x14ac:dyDescent="0.35">
      <c r="B181" s="275"/>
      <c r="C181" s="255" t="s">
        <v>696</v>
      </c>
      <c r="D181" s="255"/>
      <c r="E181" s="255"/>
      <c r="F181" s="274" t="s">
        <v>622</v>
      </c>
      <c r="G181" s="255"/>
      <c r="H181" s="255" t="s">
        <v>697</v>
      </c>
      <c r="I181" s="255" t="s">
        <v>656</v>
      </c>
      <c r="J181" s="255"/>
      <c r="K181" s="296"/>
    </row>
    <row r="182" spans="2:11" ht="15" customHeight="1" x14ac:dyDescent="0.35">
      <c r="B182" s="275"/>
      <c r="C182" s="255" t="s">
        <v>685</v>
      </c>
      <c r="D182" s="255"/>
      <c r="E182" s="255"/>
      <c r="F182" s="274" t="s">
        <v>622</v>
      </c>
      <c r="G182" s="255"/>
      <c r="H182" s="255" t="s">
        <v>698</v>
      </c>
      <c r="I182" s="255" t="s">
        <v>656</v>
      </c>
      <c r="J182" s="255"/>
      <c r="K182" s="296"/>
    </row>
    <row r="183" spans="2:11" ht="15" customHeight="1" x14ac:dyDescent="0.35">
      <c r="B183" s="275"/>
      <c r="C183" s="255" t="s">
        <v>116</v>
      </c>
      <c r="D183" s="255"/>
      <c r="E183" s="255"/>
      <c r="F183" s="274" t="s">
        <v>628</v>
      </c>
      <c r="G183" s="255"/>
      <c r="H183" s="255" t="s">
        <v>699</v>
      </c>
      <c r="I183" s="255" t="s">
        <v>624</v>
      </c>
      <c r="J183" s="255">
        <v>50</v>
      </c>
      <c r="K183" s="296"/>
    </row>
    <row r="184" spans="2:11" ht="15" customHeight="1" x14ac:dyDescent="0.35">
      <c r="B184" s="275"/>
      <c r="C184" s="255" t="s">
        <v>700</v>
      </c>
      <c r="D184" s="255"/>
      <c r="E184" s="255"/>
      <c r="F184" s="274" t="s">
        <v>628</v>
      </c>
      <c r="G184" s="255"/>
      <c r="H184" s="255" t="s">
        <v>701</v>
      </c>
      <c r="I184" s="255" t="s">
        <v>702</v>
      </c>
      <c r="J184" s="255"/>
      <c r="K184" s="296"/>
    </row>
    <row r="185" spans="2:11" ht="15" customHeight="1" x14ac:dyDescent="0.35">
      <c r="B185" s="275"/>
      <c r="C185" s="255" t="s">
        <v>703</v>
      </c>
      <c r="D185" s="255"/>
      <c r="E185" s="255"/>
      <c r="F185" s="274" t="s">
        <v>628</v>
      </c>
      <c r="G185" s="255"/>
      <c r="H185" s="255" t="s">
        <v>704</v>
      </c>
      <c r="I185" s="255" t="s">
        <v>702</v>
      </c>
      <c r="J185" s="255"/>
      <c r="K185" s="296"/>
    </row>
    <row r="186" spans="2:11" ht="15" customHeight="1" x14ac:dyDescent="0.35">
      <c r="B186" s="275"/>
      <c r="C186" s="255" t="s">
        <v>705</v>
      </c>
      <c r="D186" s="255"/>
      <c r="E186" s="255"/>
      <c r="F186" s="274" t="s">
        <v>628</v>
      </c>
      <c r="G186" s="255"/>
      <c r="H186" s="255" t="s">
        <v>706</v>
      </c>
      <c r="I186" s="255" t="s">
        <v>702</v>
      </c>
      <c r="J186" s="255"/>
      <c r="K186" s="296"/>
    </row>
    <row r="187" spans="2:11" ht="15" customHeight="1" x14ac:dyDescent="0.35">
      <c r="B187" s="275"/>
      <c r="C187" s="308" t="s">
        <v>707</v>
      </c>
      <c r="D187" s="255"/>
      <c r="E187" s="255"/>
      <c r="F187" s="274" t="s">
        <v>628</v>
      </c>
      <c r="G187" s="255"/>
      <c r="H187" s="255" t="s">
        <v>708</v>
      </c>
      <c r="I187" s="255" t="s">
        <v>709</v>
      </c>
      <c r="J187" s="309" t="s">
        <v>710</v>
      </c>
      <c r="K187" s="296"/>
    </row>
    <row r="188" spans="2:11" ht="15" customHeight="1" x14ac:dyDescent="0.35">
      <c r="B188" s="275"/>
      <c r="C188" s="260" t="s">
        <v>43</v>
      </c>
      <c r="D188" s="255"/>
      <c r="E188" s="255"/>
      <c r="F188" s="274" t="s">
        <v>622</v>
      </c>
      <c r="G188" s="255"/>
      <c r="H188" s="251" t="s">
        <v>711</v>
      </c>
      <c r="I188" s="255" t="s">
        <v>712</v>
      </c>
      <c r="J188" s="255"/>
      <c r="K188" s="296"/>
    </row>
    <row r="189" spans="2:11" ht="15" customHeight="1" x14ac:dyDescent="0.35">
      <c r="B189" s="275"/>
      <c r="C189" s="260" t="s">
        <v>713</v>
      </c>
      <c r="D189" s="255"/>
      <c r="E189" s="255"/>
      <c r="F189" s="274" t="s">
        <v>622</v>
      </c>
      <c r="G189" s="255"/>
      <c r="H189" s="255" t="s">
        <v>714</v>
      </c>
      <c r="I189" s="255" t="s">
        <v>656</v>
      </c>
      <c r="J189" s="255"/>
      <c r="K189" s="296"/>
    </row>
    <row r="190" spans="2:11" ht="15" customHeight="1" x14ac:dyDescent="0.35">
      <c r="B190" s="275"/>
      <c r="C190" s="260" t="s">
        <v>715</v>
      </c>
      <c r="D190" s="255"/>
      <c r="E190" s="255"/>
      <c r="F190" s="274" t="s">
        <v>622</v>
      </c>
      <c r="G190" s="255"/>
      <c r="H190" s="255" t="s">
        <v>716</v>
      </c>
      <c r="I190" s="255" t="s">
        <v>656</v>
      </c>
      <c r="J190" s="255"/>
      <c r="K190" s="296"/>
    </row>
    <row r="191" spans="2:11" ht="15" customHeight="1" x14ac:dyDescent="0.35">
      <c r="B191" s="275"/>
      <c r="C191" s="260" t="s">
        <v>717</v>
      </c>
      <c r="D191" s="255"/>
      <c r="E191" s="255"/>
      <c r="F191" s="274" t="s">
        <v>628</v>
      </c>
      <c r="G191" s="255"/>
      <c r="H191" s="255" t="s">
        <v>718</v>
      </c>
      <c r="I191" s="255" t="s">
        <v>656</v>
      </c>
      <c r="J191" s="255"/>
      <c r="K191" s="296"/>
    </row>
    <row r="192" spans="2:11" ht="15" customHeight="1" x14ac:dyDescent="0.35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 x14ac:dyDescent="0.35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 x14ac:dyDescent="0.35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 x14ac:dyDescent="0.35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 x14ac:dyDescent="0.35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0.5" x14ac:dyDescent="0.35">
      <c r="B197" s="246"/>
      <c r="C197" s="367" t="s">
        <v>719</v>
      </c>
      <c r="D197" s="367"/>
      <c r="E197" s="367"/>
      <c r="F197" s="367"/>
      <c r="G197" s="367"/>
      <c r="H197" s="367"/>
      <c r="I197" s="367"/>
      <c r="J197" s="367"/>
      <c r="K197" s="247"/>
    </row>
    <row r="198" spans="2:11" ht="25.5" customHeight="1" x14ac:dyDescent="0.35">
      <c r="B198" s="246"/>
      <c r="C198" s="311" t="s">
        <v>720</v>
      </c>
      <c r="D198" s="311"/>
      <c r="E198" s="311"/>
      <c r="F198" s="311" t="s">
        <v>721</v>
      </c>
      <c r="G198" s="312"/>
      <c r="H198" s="373" t="s">
        <v>722</v>
      </c>
      <c r="I198" s="373"/>
      <c r="J198" s="373"/>
      <c r="K198" s="247"/>
    </row>
    <row r="199" spans="2:11" ht="5.25" customHeight="1" x14ac:dyDescent="0.35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 x14ac:dyDescent="0.35">
      <c r="B200" s="275"/>
      <c r="C200" s="255" t="s">
        <v>712</v>
      </c>
      <c r="D200" s="255"/>
      <c r="E200" s="255"/>
      <c r="F200" s="274" t="s">
        <v>44</v>
      </c>
      <c r="G200" s="255"/>
      <c r="H200" s="369" t="s">
        <v>723</v>
      </c>
      <c r="I200" s="369"/>
      <c r="J200" s="369"/>
      <c r="K200" s="296"/>
    </row>
    <row r="201" spans="2:11" ht="15" customHeight="1" x14ac:dyDescent="0.35">
      <c r="B201" s="275"/>
      <c r="C201" s="281"/>
      <c r="D201" s="255"/>
      <c r="E201" s="255"/>
      <c r="F201" s="274" t="s">
        <v>45</v>
      </c>
      <c r="G201" s="255"/>
      <c r="H201" s="369" t="s">
        <v>724</v>
      </c>
      <c r="I201" s="369"/>
      <c r="J201" s="369"/>
      <c r="K201" s="296"/>
    </row>
    <row r="202" spans="2:11" ht="15" customHeight="1" x14ac:dyDescent="0.35">
      <c r="B202" s="275"/>
      <c r="C202" s="281"/>
      <c r="D202" s="255"/>
      <c r="E202" s="255"/>
      <c r="F202" s="274" t="s">
        <v>48</v>
      </c>
      <c r="G202" s="255"/>
      <c r="H202" s="369" t="s">
        <v>725</v>
      </c>
      <c r="I202" s="369"/>
      <c r="J202" s="369"/>
      <c r="K202" s="296"/>
    </row>
    <row r="203" spans="2:11" ht="15" customHeight="1" x14ac:dyDescent="0.35">
      <c r="B203" s="275"/>
      <c r="C203" s="255"/>
      <c r="D203" s="255"/>
      <c r="E203" s="255"/>
      <c r="F203" s="274" t="s">
        <v>46</v>
      </c>
      <c r="G203" s="255"/>
      <c r="H203" s="369" t="s">
        <v>726</v>
      </c>
      <c r="I203" s="369"/>
      <c r="J203" s="369"/>
      <c r="K203" s="296"/>
    </row>
    <row r="204" spans="2:11" ht="15" customHeight="1" x14ac:dyDescent="0.35">
      <c r="B204" s="275"/>
      <c r="C204" s="255"/>
      <c r="D204" s="255"/>
      <c r="E204" s="255"/>
      <c r="F204" s="274" t="s">
        <v>47</v>
      </c>
      <c r="G204" s="255"/>
      <c r="H204" s="369" t="s">
        <v>727</v>
      </c>
      <c r="I204" s="369"/>
      <c r="J204" s="369"/>
      <c r="K204" s="296"/>
    </row>
    <row r="205" spans="2:11" ht="15" customHeight="1" x14ac:dyDescent="0.35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 x14ac:dyDescent="0.35">
      <c r="B206" s="275"/>
      <c r="C206" s="255" t="s">
        <v>668</v>
      </c>
      <c r="D206" s="255"/>
      <c r="E206" s="255"/>
      <c r="F206" s="274" t="s">
        <v>80</v>
      </c>
      <c r="G206" s="255"/>
      <c r="H206" s="369" t="s">
        <v>728</v>
      </c>
      <c r="I206" s="369"/>
      <c r="J206" s="369"/>
      <c r="K206" s="296"/>
    </row>
    <row r="207" spans="2:11" ht="15" customHeight="1" x14ac:dyDescent="0.35">
      <c r="B207" s="275"/>
      <c r="C207" s="281"/>
      <c r="D207" s="255"/>
      <c r="E207" s="255"/>
      <c r="F207" s="274" t="s">
        <v>566</v>
      </c>
      <c r="G207" s="255"/>
      <c r="H207" s="369" t="s">
        <v>567</v>
      </c>
      <c r="I207" s="369"/>
      <c r="J207" s="369"/>
      <c r="K207" s="296"/>
    </row>
    <row r="208" spans="2:11" ht="15" customHeight="1" x14ac:dyDescent="0.35">
      <c r="B208" s="275"/>
      <c r="C208" s="255"/>
      <c r="D208" s="255"/>
      <c r="E208" s="255"/>
      <c r="F208" s="274" t="s">
        <v>564</v>
      </c>
      <c r="G208" s="255"/>
      <c r="H208" s="369" t="s">
        <v>729</v>
      </c>
      <c r="I208" s="369"/>
      <c r="J208" s="369"/>
      <c r="K208" s="296"/>
    </row>
    <row r="209" spans="2:11" ht="15" customHeight="1" x14ac:dyDescent="0.35">
      <c r="B209" s="313"/>
      <c r="C209" s="281"/>
      <c r="D209" s="281"/>
      <c r="E209" s="281"/>
      <c r="F209" s="274" t="s">
        <v>84</v>
      </c>
      <c r="G209" s="260"/>
      <c r="H209" s="368" t="s">
        <v>568</v>
      </c>
      <c r="I209" s="368"/>
      <c r="J209" s="368"/>
      <c r="K209" s="314"/>
    </row>
    <row r="210" spans="2:11" ht="15" customHeight="1" x14ac:dyDescent="0.35">
      <c r="B210" s="313"/>
      <c r="C210" s="281"/>
      <c r="D210" s="281"/>
      <c r="E210" s="281"/>
      <c r="F210" s="274" t="s">
        <v>569</v>
      </c>
      <c r="G210" s="260"/>
      <c r="H210" s="368" t="s">
        <v>550</v>
      </c>
      <c r="I210" s="368"/>
      <c r="J210" s="368"/>
      <c r="K210" s="314"/>
    </row>
    <row r="211" spans="2:11" ht="15" customHeight="1" x14ac:dyDescent="0.35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 x14ac:dyDescent="0.35">
      <c r="B212" s="313"/>
      <c r="C212" s="255" t="s">
        <v>692</v>
      </c>
      <c r="D212" s="281"/>
      <c r="E212" s="281"/>
      <c r="F212" s="274">
        <v>1</v>
      </c>
      <c r="G212" s="260"/>
      <c r="H212" s="368" t="s">
        <v>730</v>
      </c>
      <c r="I212" s="368"/>
      <c r="J212" s="368"/>
      <c r="K212" s="314"/>
    </row>
    <row r="213" spans="2:11" ht="15" customHeight="1" x14ac:dyDescent="0.35">
      <c r="B213" s="313"/>
      <c r="C213" s="281"/>
      <c r="D213" s="281"/>
      <c r="E213" s="281"/>
      <c r="F213" s="274">
        <v>2</v>
      </c>
      <c r="G213" s="260"/>
      <c r="H213" s="368" t="s">
        <v>731</v>
      </c>
      <c r="I213" s="368"/>
      <c r="J213" s="368"/>
      <c r="K213" s="314"/>
    </row>
    <row r="214" spans="2:11" ht="15" customHeight="1" x14ac:dyDescent="0.35">
      <c r="B214" s="313"/>
      <c r="C214" s="281"/>
      <c r="D214" s="281"/>
      <c r="E214" s="281"/>
      <c r="F214" s="274">
        <v>3</v>
      </c>
      <c r="G214" s="260"/>
      <c r="H214" s="368" t="s">
        <v>732</v>
      </c>
      <c r="I214" s="368"/>
      <c r="J214" s="368"/>
      <c r="K214" s="314"/>
    </row>
    <row r="215" spans="2:11" ht="15" customHeight="1" x14ac:dyDescent="0.35">
      <c r="B215" s="313"/>
      <c r="C215" s="281"/>
      <c r="D215" s="281"/>
      <c r="E215" s="281"/>
      <c r="F215" s="274">
        <v>4</v>
      </c>
      <c r="G215" s="260"/>
      <c r="H215" s="368" t="s">
        <v>733</v>
      </c>
      <c r="I215" s="368"/>
      <c r="J215" s="368"/>
      <c r="K215" s="314"/>
    </row>
    <row r="216" spans="2:11" ht="12.75" customHeight="1" x14ac:dyDescent="0.35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Architektonicko - st...</vt:lpstr>
      <vt:lpstr>VON - VRN+ON</vt:lpstr>
      <vt:lpstr>Pokyny pro vyplnění</vt:lpstr>
      <vt:lpstr>'01 - Architektonicko - st...'!Názvy_tisku</vt:lpstr>
      <vt:lpstr>'Rekapitulace stavby'!Názvy_tisku</vt:lpstr>
      <vt:lpstr>'VON - VRN+ON'!Názvy_tisku</vt:lpstr>
      <vt:lpstr>'01 - Architektonicko - st...'!Oblast_tisku</vt:lpstr>
      <vt:lpstr>'Pokyny pro vyplnění'!Oblast_tisku</vt:lpstr>
      <vt:lpstr>'Rekapitulace stavby'!Oblast_tisku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Machálková</dc:creator>
  <cp:lastModifiedBy>Michaela Machálková</cp:lastModifiedBy>
  <dcterms:created xsi:type="dcterms:W3CDTF">2018-03-10T16:19:44Z</dcterms:created>
  <dcterms:modified xsi:type="dcterms:W3CDTF">2018-05-10T19:36:00Z</dcterms:modified>
</cp:coreProperties>
</file>